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480" windowHeight="11640" activeTab="2"/>
  </bookViews>
  <sheets>
    <sheet name="入力例a" sheetId="1" r:id="rId1"/>
    <sheet name="入力例b" sheetId="2" r:id="rId2"/>
    <sheet name="相続財産の明細" sheetId="3" r:id="rId3"/>
    <sheet name="第1順位" sheetId="4" r:id="rId4"/>
    <sheet name="第2順位" sheetId="5" r:id="rId5"/>
    <sheet name="第3順位" sheetId="6" r:id="rId6"/>
  </sheets>
  <definedNames/>
  <calcPr fullCalcOnLoad="1"/>
</workbook>
</file>

<file path=xl/sharedStrings.xml><?xml version="1.0" encoding="utf-8"?>
<sst xmlns="http://schemas.openxmlformats.org/spreadsheetml/2006/main" count="327" uniqueCount="121">
  <si>
    <t>配　偶　者</t>
  </si>
  <si>
    <t>非嫡出子</t>
  </si>
  <si>
    <t>子</t>
  </si>
  <si>
    <t xml:space="preserve">嫡 出 子 </t>
  </si>
  <si>
    <t>法　定　相　続　人</t>
  </si>
  <si>
    <t>現金</t>
  </si>
  <si>
    <t>預金</t>
  </si>
  <si>
    <t>小計</t>
  </si>
  <si>
    <t>その他</t>
  </si>
  <si>
    <t>配偶者</t>
  </si>
  <si>
    <t>嫡出子</t>
  </si>
  <si>
    <t>特 別 受 益 総 額 （円）</t>
  </si>
  <si>
    <t>嫡 出 子</t>
  </si>
  <si>
    <t>特別受益や寄与分の入力</t>
  </si>
  <si>
    <t>相続分（円）</t>
  </si>
  <si>
    <t>相続財産の総額（円）</t>
  </si>
  <si>
    <t>資産</t>
  </si>
  <si>
    <t>負債</t>
  </si>
  <si>
    <t>科目</t>
  </si>
  <si>
    <t>各総額（円）</t>
  </si>
  <si>
    <t>明細1</t>
  </si>
  <si>
    <t>明細2</t>
  </si>
  <si>
    <t>明細3</t>
  </si>
  <si>
    <t>明細4</t>
  </si>
  <si>
    <t>明細5</t>
  </si>
  <si>
    <t>明細6</t>
  </si>
  <si>
    <t>明細7</t>
  </si>
  <si>
    <t>◆　相続財産総額の算出</t>
  </si>
  <si>
    <t>法 定 相 続 人 の構 成  （人）</t>
  </si>
  <si>
    <t>法律上の婚姻関係にある夫婦間に生まれた子</t>
  </si>
  <si>
    <t>非摘出子：</t>
  </si>
  <si>
    <t>法律上の婚姻関係にない夫婦間に生まれた子</t>
  </si>
  <si>
    <t>1．相続財産の総額、および、法定相続人の構成</t>
  </si>
  <si>
    <t>法定相続分</t>
  </si>
  <si>
    <t>遺留分</t>
  </si>
  <si>
    <t>（円／人）</t>
  </si>
  <si>
    <t>相続人に対して、民法上確保された一定割合の相続財産</t>
  </si>
  <si>
    <t>（最低取り分）</t>
  </si>
  <si>
    <t>特別受益（円）</t>
  </si>
  <si>
    <t>寄与分（円）</t>
  </si>
  <si>
    <t>相続分自動計算</t>
  </si>
  <si>
    <t>相続人氏名</t>
  </si>
  <si>
    <t>◆ 法定相続分の計算（第1順位：配偶者と子あるいは子のみ）</t>
  </si>
  <si>
    <t>日本　花子</t>
  </si>
  <si>
    <t>日本　太郎</t>
  </si>
  <si>
    <t>横浜　洋子</t>
  </si>
  <si>
    <t>湊　さくら</t>
  </si>
  <si>
    <t>　※それぞれ人数を入力してください。</t>
  </si>
  <si>
    <t>　※相続人氏名、特別受益と寄与分の額を入力してください。</t>
  </si>
  <si>
    <t>　※科目ごとの金額を入力してください。（表内の白抜き部分）</t>
  </si>
  <si>
    <t>(1)</t>
  </si>
  <si>
    <t>(3)</t>
  </si>
  <si>
    <t>嫡出子   ：</t>
  </si>
  <si>
    <t>遺留分   ：</t>
  </si>
  <si>
    <t>（注）</t>
  </si>
  <si>
    <t>◆ 法定相続分の計算（第3順位：配偶者と兄弟姉妹）</t>
  </si>
  <si>
    <t>兄弟姉妹</t>
  </si>
  <si>
    <t>半血兄弟姉妹</t>
  </si>
  <si>
    <t>半血兄弟姉妹：</t>
  </si>
  <si>
    <t>異父兄弟（姉妹）、あるいは、異母兄弟（姉妹）</t>
  </si>
  <si>
    <t>兄弟
姉妹</t>
  </si>
  <si>
    <t>半血
兄弟
姉妹</t>
  </si>
  <si>
    <t>半血兄弟姉妹の法定割合は、全血兄弟姉妹の1/2となります。</t>
  </si>
  <si>
    <t>非嫡出子の法定割合は、嫡出子の1/2となります。</t>
  </si>
  <si>
    <t>特別受益：</t>
  </si>
  <si>
    <t>寄与分   ：</t>
  </si>
  <si>
    <t>受けること</t>
  </si>
  <si>
    <t>遺贈（遺言により財産を譲渡すること）を受けたり、生前贈与を</t>
  </si>
  <si>
    <t>相続人の財産の維持、または増加に特別の貢献をした場合、</t>
  </si>
  <si>
    <t>他の相続人に先立って与えられる貢献分</t>
  </si>
  <si>
    <t>兄弟姉妹には、認められていません</t>
  </si>
  <si>
    <t>受けること</t>
  </si>
  <si>
    <t>◆ 法定相続分の計算（第2順位：配偶者と直系尊属）</t>
  </si>
  <si>
    <t>親</t>
  </si>
  <si>
    <t>直系尊属：</t>
  </si>
  <si>
    <t>(1)</t>
  </si>
  <si>
    <t>(2)</t>
  </si>
  <si>
    <t>合計</t>
  </si>
  <si>
    <t>寄与分を含む</t>
  </si>
  <si>
    <t>（相続財産の総額 ＋ 特別受益の総額 － 寄与分の総額）</t>
  </si>
  <si>
    <t>特別受益を含み、寄与分を差し引いた遺産総額（円）</t>
  </si>
  <si>
    <t>花子</t>
  </si>
  <si>
    <t>太郎</t>
  </si>
  <si>
    <t>洋子</t>
  </si>
  <si>
    <t>さくら</t>
  </si>
  <si>
    <t>財産総額</t>
  </si>
  <si>
    <t>(1)</t>
  </si>
  <si>
    <t>(2)</t>
  </si>
  <si>
    <t>(3)</t>
  </si>
  <si>
    <t>3．相続分自動計算（特別受益や寄与分がある場合）</t>
  </si>
  <si>
    <t>(2)</t>
  </si>
  <si>
    <t>(3)</t>
  </si>
  <si>
    <t>2．相続分自動計算</t>
  </si>
  <si>
    <r>
      <t>土地　</t>
    </r>
    <r>
      <rPr>
        <sz val="9"/>
        <rFont val="ＭＳ Ｐゴシック"/>
        <family val="3"/>
      </rPr>
      <t>(注2)</t>
    </r>
  </si>
  <si>
    <r>
      <t>建物　</t>
    </r>
    <r>
      <rPr>
        <sz val="9"/>
        <rFont val="ＭＳ Ｐゴシック"/>
        <family val="3"/>
      </rPr>
      <t>(注3)</t>
    </r>
  </si>
  <si>
    <r>
      <t>有価証券　</t>
    </r>
    <r>
      <rPr>
        <sz val="9"/>
        <rFont val="ＭＳ Ｐゴシック"/>
        <family val="3"/>
      </rPr>
      <t>(注4)</t>
    </r>
  </si>
  <si>
    <r>
      <t>生命保険　</t>
    </r>
    <r>
      <rPr>
        <sz val="9"/>
        <rFont val="ＭＳ Ｐゴシック"/>
        <family val="3"/>
      </rPr>
      <t>(注5)</t>
    </r>
  </si>
  <si>
    <r>
      <t>債務　</t>
    </r>
    <r>
      <rPr>
        <sz val="9"/>
        <rFont val="ＭＳ Ｐゴシック"/>
        <family val="3"/>
      </rPr>
      <t>(注8)</t>
    </r>
  </si>
  <si>
    <t>(注1)</t>
  </si>
  <si>
    <t>評価の時期は、現実に分割した時を基準にします。</t>
  </si>
  <si>
    <t>(注2)</t>
  </si>
  <si>
    <t>土地・借地権の評価は、時価です。時価は、</t>
  </si>
  <si>
    <t>を参考にします。</t>
  </si>
  <si>
    <t>(注3)</t>
  </si>
  <si>
    <t>建物の評価も時価です。時価は固定資産税の課税標準価額などを参考にします。</t>
  </si>
  <si>
    <t>(注4)</t>
  </si>
  <si>
    <t>(注5)</t>
  </si>
  <si>
    <t>その指定者が直接権利を取得します。</t>
  </si>
  <si>
    <t>(注6)</t>
  </si>
  <si>
    <t>退職金や遺族給付は、指定された遺族が直接権利を取得するので、相続財産ではありません。</t>
  </si>
  <si>
    <t>(注7)</t>
  </si>
  <si>
    <t>ゴルフ会員権は、社団法人制の会員は相続性がないが、株主会員制や預託会員制は相続財産となります。取引事例を参考に評価します。</t>
  </si>
  <si>
    <t>(注8)</t>
  </si>
  <si>
    <t>可分債務は、各相続人の持分に応じて当然に分割承継されます。</t>
  </si>
  <si>
    <t>上場株式は、証券取引所で公表されている取引価格。非上場株式は、類似業種批准方式を原則とし、純資産価額方式を選択できます。</t>
  </si>
  <si>
    <t>社債、公債、手形、小切手なども有価証券として評価します。</t>
  </si>
  <si>
    <t>生命保険は、受取人が亡くなった被相続人であった場合のみ、相続財産となります。受取人を指定したり、相続人と指定した場合は、</t>
  </si>
  <si>
    <t>　① 固定資産税の課税標準価額</t>
  </si>
  <si>
    <t>　② 路線価</t>
  </si>
  <si>
    <t>　③ 地価公示による公示価額</t>
  </si>
  <si>
    <t>　④ 近隣の取引事例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</si>
</sst>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_);[Red]\(#,##0\)"/>
    <numFmt numFmtId="180" formatCode="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 diagonalDown="1">
      <left style="hair"/>
      <right style="medium"/>
      <top style="hair"/>
      <bottom style="hair"/>
      <diagonal style="hair"/>
    </border>
    <border diagonalDown="1">
      <left style="hair"/>
      <right style="medium"/>
      <top style="hair"/>
      <bottom style="medium"/>
      <diagonal style="hair"/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18" applyNumberFormat="1" applyFill="1" applyBorder="1" applyAlignment="1">
      <alignment vertical="center"/>
    </xf>
    <xf numFmtId="0" fontId="0" fillId="2" borderId="0" xfId="0" applyFill="1" applyBorder="1" applyAlignment="1">
      <alignment/>
    </xf>
    <xf numFmtId="6" fontId="0" fillId="0" borderId="0" xfId="18" applyBorder="1" applyAlignment="1">
      <alignment vertical="center"/>
    </xf>
    <xf numFmtId="178" fontId="0" fillId="2" borderId="1" xfId="18" applyNumberForma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178" fontId="0" fillId="4" borderId="2" xfId="18" applyNumberFormat="1" applyFill="1" applyBorder="1" applyAlignment="1">
      <alignment vertical="center"/>
    </xf>
    <xf numFmtId="178" fontId="0" fillId="4" borderId="3" xfId="16" applyNumberFormat="1" applyFill="1" applyBorder="1" applyAlignment="1">
      <alignment vertical="center"/>
    </xf>
    <xf numFmtId="178" fontId="0" fillId="4" borderId="4" xfId="16" applyNumberFormat="1" applyFill="1" applyBorder="1" applyAlignment="1">
      <alignment vertical="center"/>
    </xf>
    <xf numFmtId="178" fontId="0" fillId="4" borderId="5" xfId="16" applyNumberFormat="1" applyFill="1" applyBorder="1" applyAlignment="1">
      <alignment vertical="center"/>
    </xf>
    <xf numFmtId="178" fontId="0" fillId="4" borderId="2" xfId="16" applyNumberFormat="1" applyFill="1" applyBorder="1" applyAlignment="1">
      <alignment vertical="center"/>
    </xf>
    <xf numFmtId="178" fontId="2" fillId="4" borderId="6" xfId="1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0" fillId="0" borderId="0" xfId="0" applyFill="1" applyBorder="1" applyAlignment="1" quotePrefix="1">
      <alignment vertical="center"/>
    </xf>
    <xf numFmtId="179" fontId="0" fillId="0" borderId="14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vertical="center"/>
      <protection/>
    </xf>
    <xf numFmtId="179" fontId="0" fillId="0" borderId="17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Alignment="1">
      <alignment horizontal="left" vertical="center"/>
    </xf>
    <xf numFmtId="179" fontId="0" fillId="0" borderId="18" xfId="16" applyNumberFormat="1" applyFont="1" applyFill="1" applyBorder="1" applyAlignment="1" applyProtection="1">
      <alignment vertical="center"/>
      <protection/>
    </xf>
    <xf numFmtId="179" fontId="0" fillId="0" borderId="19" xfId="16" applyNumberFormat="1" applyFont="1" applyFill="1" applyBorder="1" applyAlignment="1" applyProtection="1">
      <alignment vertical="center"/>
      <protection/>
    </xf>
    <xf numFmtId="179" fontId="0" fillId="0" borderId="20" xfId="16" applyNumberFormat="1" applyFont="1" applyFill="1" applyBorder="1" applyAlignment="1" applyProtection="1">
      <alignment vertical="center"/>
      <protection/>
    </xf>
    <xf numFmtId="179" fontId="0" fillId="0" borderId="21" xfId="16" applyNumberFormat="1" applyFont="1" applyFill="1" applyBorder="1" applyAlignment="1" applyProtection="1">
      <alignment vertical="center"/>
      <protection/>
    </xf>
    <xf numFmtId="177" fontId="0" fillId="4" borderId="22" xfId="0" applyNumberFormat="1" applyFont="1" applyFill="1" applyBorder="1" applyAlignment="1">
      <alignment vertical="center"/>
    </xf>
    <xf numFmtId="177" fontId="2" fillId="4" borderId="23" xfId="0" applyNumberFormat="1" applyFont="1" applyFill="1" applyBorder="1" applyAlignment="1">
      <alignment vertical="center"/>
    </xf>
    <xf numFmtId="177" fontId="2" fillId="4" borderId="24" xfId="0" applyNumberFormat="1" applyFont="1" applyFill="1" applyBorder="1" applyAlignment="1">
      <alignment vertical="center"/>
    </xf>
    <xf numFmtId="177" fontId="2" fillId="4" borderId="25" xfId="0" applyNumberFormat="1" applyFont="1" applyFill="1" applyBorder="1" applyAlignment="1">
      <alignment vertical="center"/>
    </xf>
    <xf numFmtId="177" fontId="2" fillId="4" borderId="26" xfId="0" applyNumberFormat="1" applyFont="1" applyFill="1" applyBorder="1" applyAlignment="1">
      <alignment vertical="center"/>
    </xf>
    <xf numFmtId="177" fontId="2" fillId="4" borderId="27" xfId="0" applyNumberFormat="1" applyFont="1" applyFill="1" applyBorder="1" applyAlignment="1">
      <alignment vertical="center"/>
    </xf>
    <xf numFmtId="177" fontId="2" fillId="4" borderId="28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178" fontId="0" fillId="4" borderId="12" xfId="18" applyNumberFormat="1" applyFill="1" applyBorder="1" applyAlignment="1">
      <alignment vertical="center"/>
    </xf>
    <xf numFmtId="178" fontId="0" fillId="4" borderId="13" xfId="18" applyNumberFormat="1" applyFill="1" applyBorder="1" applyAlignment="1">
      <alignment vertical="center"/>
    </xf>
    <xf numFmtId="178" fontId="0" fillId="4" borderId="11" xfId="18" applyNumberFormat="1" applyFill="1" applyBorder="1" applyAlignment="1">
      <alignment vertical="center"/>
    </xf>
    <xf numFmtId="178" fontId="0" fillId="0" borderId="30" xfId="18" applyNumberFormat="1" applyBorder="1" applyAlignment="1" applyProtection="1">
      <alignment vertical="center"/>
      <protection locked="0"/>
    </xf>
    <xf numFmtId="178" fontId="0" fillId="0" borderId="31" xfId="18" applyNumberFormat="1" applyBorder="1" applyAlignment="1" applyProtection="1">
      <alignment vertical="center"/>
      <protection locked="0"/>
    </xf>
    <xf numFmtId="178" fontId="0" fillId="0" borderId="8" xfId="18" applyNumberFormat="1" applyBorder="1" applyAlignment="1" applyProtection="1">
      <alignment vertical="center"/>
      <protection locked="0"/>
    </xf>
    <xf numFmtId="178" fontId="0" fillId="0" borderId="32" xfId="18" applyNumberFormat="1" applyBorder="1" applyAlignment="1" applyProtection="1">
      <alignment vertical="center"/>
      <protection locked="0"/>
    </xf>
    <xf numFmtId="178" fontId="0" fillId="0" borderId="26" xfId="18" applyNumberFormat="1" applyBorder="1" applyAlignment="1" applyProtection="1">
      <alignment vertical="center"/>
      <protection locked="0"/>
    </xf>
    <xf numFmtId="178" fontId="0" fillId="0" borderId="9" xfId="18" applyNumberFormat="1" applyBorder="1" applyAlignment="1" applyProtection="1">
      <alignment vertical="center"/>
      <protection locked="0"/>
    </xf>
    <xf numFmtId="178" fontId="0" fillId="0" borderId="33" xfId="18" applyNumberFormat="1" applyBorder="1" applyAlignment="1" applyProtection="1">
      <alignment vertical="center"/>
      <protection locked="0"/>
    </xf>
    <xf numFmtId="178" fontId="0" fillId="0" borderId="34" xfId="18" applyNumberFormat="1" applyBorder="1" applyAlignment="1" applyProtection="1">
      <alignment vertical="center"/>
      <protection locked="0"/>
    </xf>
    <xf numFmtId="178" fontId="0" fillId="0" borderId="10" xfId="18" applyNumberFormat="1" applyBorder="1" applyAlignment="1" applyProtection="1">
      <alignment vertical="center"/>
      <protection locked="0"/>
    </xf>
    <xf numFmtId="178" fontId="0" fillId="0" borderId="12" xfId="18" applyNumberFormat="1" applyBorder="1" applyAlignment="1" applyProtection="1">
      <alignment vertical="center"/>
      <protection locked="0"/>
    </xf>
    <xf numFmtId="178" fontId="0" fillId="0" borderId="13" xfId="18" applyNumberFormat="1" applyBorder="1" applyAlignment="1" applyProtection="1">
      <alignment vertical="center"/>
      <protection locked="0"/>
    </xf>
    <xf numFmtId="178" fontId="0" fillId="0" borderId="11" xfId="18" applyNumberFormat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3" borderId="37" xfId="0" applyFont="1" applyFill="1" applyBorder="1" applyAlignment="1">
      <alignment horizontal="center" vertical="center"/>
    </xf>
    <xf numFmtId="38" fontId="0" fillId="4" borderId="38" xfId="16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38" fontId="0" fillId="0" borderId="0" xfId="16" applyFont="1" applyFill="1" applyBorder="1" applyAlignment="1">
      <alignment vertical="center"/>
    </xf>
    <xf numFmtId="177" fontId="0" fillId="4" borderId="3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 indent="3"/>
    </xf>
    <xf numFmtId="177" fontId="5" fillId="4" borderId="40" xfId="0" applyNumberFormat="1" applyFont="1" applyFill="1" applyBorder="1" applyAlignment="1">
      <alignment horizontal="center" vertical="center"/>
    </xf>
    <xf numFmtId="177" fontId="5" fillId="4" borderId="4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6" fontId="0" fillId="0" borderId="0" xfId="18" applyBorder="1" applyAlignment="1">
      <alignment vertical="center"/>
    </xf>
    <xf numFmtId="178" fontId="0" fillId="4" borderId="3" xfId="16" applyNumberFormat="1" applyFill="1" applyBorder="1" applyAlignment="1">
      <alignment vertical="center"/>
    </xf>
    <xf numFmtId="178" fontId="0" fillId="4" borderId="4" xfId="16" applyNumberFormat="1" applyFill="1" applyBorder="1" applyAlignment="1">
      <alignment vertical="center"/>
    </xf>
    <xf numFmtId="178" fontId="0" fillId="4" borderId="5" xfId="16" applyNumberFormat="1" applyFill="1" applyBorder="1" applyAlignment="1">
      <alignment vertical="center"/>
    </xf>
    <xf numFmtId="178" fontId="0" fillId="4" borderId="2" xfId="16" applyNumberFormat="1" applyFill="1" applyBorder="1" applyAlignment="1">
      <alignment vertical="center"/>
    </xf>
    <xf numFmtId="178" fontId="0" fillId="4" borderId="12" xfId="18" applyNumberFormat="1" applyFill="1" applyBorder="1" applyAlignment="1">
      <alignment vertical="center"/>
    </xf>
    <xf numFmtId="178" fontId="0" fillId="4" borderId="13" xfId="18" applyNumberFormat="1" applyFill="1" applyBorder="1" applyAlignment="1">
      <alignment vertical="center"/>
    </xf>
    <xf numFmtId="178" fontId="0" fillId="4" borderId="11" xfId="18" applyNumberFormat="1" applyFill="1" applyBorder="1" applyAlignment="1">
      <alignment vertical="center"/>
    </xf>
    <xf numFmtId="0" fontId="0" fillId="2" borderId="1" xfId="18" applyNumberFormat="1" applyFill="1" applyBorder="1" applyAlignment="1">
      <alignment vertical="center"/>
    </xf>
    <xf numFmtId="178" fontId="0" fillId="2" borderId="1" xfId="18" applyNumberFormat="1" applyFill="1" applyBorder="1" applyAlignment="1">
      <alignment vertical="center"/>
    </xf>
    <xf numFmtId="178" fontId="0" fillId="4" borderId="2" xfId="18" applyNumberFormat="1" applyFill="1" applyBorder="1" applyAlignment="1">
      <alignment vertical="center"/>
    </xf>
    <xf numFmtId="178" fontId="0" fillId="0" borderId="30" xfId="18" applyNumberFormat="1" applyBorder="1" applyAlignment="1" applyProtection="1">
      <alignment vertical="center"/>
      <protection/>
    </xf>
    <xf numFmtId="178" fontId="0" fillId="0" borderId="31" xfId="18" applyNumberFormat="1" applyBorder="1" applyAlignment="1" applyProtection="1">
      <alignment vertical="center"/>
      <protection/>
    </xf>
    <xf numFmtId="178" fontId="0" fillId="0" borderId="8" xfId="18" applyNumberFormat="1" applyBorder="1" applyAlignment="1" applyProtection="1">
      <alignment vertical="center"/>
      <protection/>
    </xf>
    <xf numFmtId="178" fontId="0" fillId="0" borderId="32" xfId="18" applyNumberFormat="1" applyBorder="1" applyAlignment="1" applyProtection="1">
      <alignment vertical="center"/>
      <protection/>
    </xf>
    <xf numFmtId="178" fontId="0" fillId="0" borderId="26" xfId="18" applyNumberFormat="1" applyBorder="1" applyAlignment="1" applyProtection="1">
      <alignment vertical="center"/>
      <protection/>
    </xf>
    <xf numFmtId="178" fontId="0" fillId="0" borderId="9" xfId="18" applyNumberFormat="1" applyBorder="1" applyAlignment="1" applyProtection="1">
      <alignment vertical="center"/>
      <protection/>
    </xf>
    <xf numFmtId="178" fontId="0" fillId="0" borderId="33" xfId="18" applyNumberFormat="1" applyBorder="1" applyAlignment="1" applyProtection="1">
      <alignment vertical="center"/>
      <protection/>
    </xf>
    <xf numFmtId="178" fontId="0" fillId="0" borderId="34" xfId="18" applyNumberFormat="1" applyBorder="1" applyAlignment="1" applyProtection="1">
      <alignment vertical="center"/>
      <protection/>
    </xf>
    <xf numFmtId="178" fontId="0" fillId="0" borderId="10" xfId="18" applyNumberFormat="1" applyBorder="1" applyAlignment="1" applyProtection="1">
      <alignment vertical="center"/>
      <protection/>
    </xf>
    <xf numFmtId="178" fontId="0" fillId="0" borderId="12" xfId="18" applyNumberFormat="1" applyBorder="1" applyAlignment="1" applyProtection="1">
      <alignment vertical="center"/>
      <protection/>
    </xf>
    <xf numFmtId="178" fontId="0" fillId="0" borderId="13" xfId="18" applyNumberFormat="1" applyBorder="1" applyAlignment="1" applyProtection="1">
      <alignment vertical="center"/>
      <protection/>
    </xf>
    <xf numFmtId="178" fontId="0" fillId="0" borderId="11" xfId="18" applyNumberFormat="1" applyBorder="1" applyAlignment="1" applyProtection="1">
      <alignment vertical="center"/>
      <protection/>
    </xf>
    <xf numFmtId="49" fontId="0" fillId="3" borderId="4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9" fontId="5" fillId="3" borderId="43" xfId="0" applyNumberFormat="1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179" fontId="0" fillId="3" borderId="22" xfId="0" applyNumberFormat="1" applyFont="1" applyFill="1" applyBorder="1" applyAlignment="1">
      <alignment vertical="center"/>
    </xf>
    <xf numFmtId="179" fontId="0" fillId="2" borderId="14" xfId="0" applyNumberFormat="1" applyFont="1" applyFill="1" applyBorder="1" applyAlignment="1">
      <alignment vertical="center"/>
    </xf>
    <xf numFmtId="179" fontId="0" fillId="2" borderId="15" xfId="0" applyNumberFormat="1" applyFont="1" applyFill="1" applyBorder="1" applyAlignment="1">
      <alignment horizontal="right" vertical="center"/>
    </xf>
    <xf numFmtId="179" fontId="0" fillId="2" borderId="16" xfId="0" applyNumberFormat="1" applyFont="1" applyFill="1" applyBorder="1" applyAlignment="1">
      <alignment horizontal="right" vertical="center"/>
    </xf>
    <xf numFmtId="179" fontId="0" fillId="2" borderId="17" xfId="0" applyNumberFormat="1" applyFont="1" applyFill="1" applyBorder="1" applyAlignment="1">
      <alignment vertical="center"/>
    </xf>
    <xf numFmtId="179" fontId="0" fillId="2" borderId="15" xfId="0" applyNumberFormat="1" applyFont="1" applyFill="1" applyBorder="1" applyAlignment="1">
      <alignment vertical="center"/>
    </xf>
    <xf numFmtId="179" fontId="0" fillId="2" borderId="16" xfId="0" applyNumberFormat="1" applyFont="1" applyFill="1" applyBorder="1" applyAlignment="1">
      <alignment vertical="center"/>
    </xf>
    <xf numFmtId="179" fontId="0" fillId="2" borderId="46" xfId="0" applyNumberFormat="1" applyFont="1" applyFill="1" applyBorder="1" applyAlignment="1">
      <alignment vertical="center"/>
    </xf>
    <xf numFmtId="179" fontId="2" fillId="4" borderId="18" xfId="0" applyNumberFormat="1" applyFont="1" applyFill="1" applyBorder="1" applyAlignment="1">
      <alignment vertical="center"/>
    </xf>
    <xf numFmtId="179" fontId="2" fillId="4" borderId="19" xfId="0" applyNumberFormat="1" applyFont="1" applyFill="1" applyBorder="1" applyAlignment="1">
      <alignment vertical="center"/>
    </xf>
    <xf numFmtId="179" fontId="2" fillId="4" borderId="20" xfId="0" applyNumberFormat="1" applyFont="1" applyFill="1" applyBorder="1" applyAlignment="1">
      <alignment vertical="center"/>
    </xf>
    <xf numFmtId="179" fontId="2" fillId="4" borderId="21" xfId="0" applyNumberFormat="1" applyFont="1" applyFill="1" applyBorder="1" applyAlignment="1">
      <alignment vertical="center"/>
    </xf>
    <xf numFmtId="179" fontId="2" fillId="4" borderId="47" xfId="0" applyNumberFormat="1" applyFont="1" applyFill="1" applyBorder="1" applyAlignment="1">
      <alignment vertical="center"/>
    </xf>
    <xf numFmtId="179" fontId="2" fillId="3" borderId="38" xfId="0" applyNumberFormat="1" applyFont="1" applyFill="1" applyBorder="1" applyAlignment="1">
      <alignment vertical="center"/>
    </xf>
    <xf numFmtId="0" fontId="0" fillId="3" borderId="44" xfId="0" applyFont="1" applyFill="1" applyBorder="1" applyAlignment="1">
      <alignment horizontal="center" vertical="center"/>
    </xf>
    <xf numFmtId="38" fontId="0" fillId="0" borderId="0" xfId="16" applyFont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>
      <alignment horizontal="left" vertical="center"/>
    </xf>
    <xf numFmtId="179" fontId="8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8" fontId="10" fillId="0" borderId="0" xfId="16" applyFont="1" applyAlignment="1">
      <alignment vertical="center"/>
    </xf>
    <xf numFmtId="176" fontId="0" fillId="0" borderId="49" xfId="0" applyNumberFormat="1" applyFont="1" applyFill="1" applyBorder="1" applyAlignment="1" applyProtection="1">
      <alignment horizontal="center" vertical="center"/>
      <protection locked="0"/>
    </xf>
    <xf numFmtId="176" fontId="0" fillId="0" borderId="50" xfId="0" applyNumberFormat="1" applyFont="1" applyFill="1" applyBorder="1" applyAlignment="1" applyProtection="1">
      <alignment horizontal="center" vertical="center"/>
      <protection locked="0"/>
    </xf>
    <xf numFmtId="176" fontId="0" fillId="0" borderId="51" xfId="0" applyNumberFormat="1" applyFont="1" applyFill="1" applyBorder="1" applyAlignment="1" applyProtection="1">
      <alignment horizontal="center" vertical="center"/>
      <protection locked="0"/>
    </xf>
    <xf numFmtId="179" fontId="0" fillId="0" borderId="14" xfId="0" applyNumberFormat="1" applyFont="1" applyFill="1" applyBorder="1" applyAlignment="1" applyProtection="1">
      <alignment vertical="center"/>
      <protection locked="0"/>
    </xf>
    <xf numFmtId="179" fontId="0" fillId="0" borderId="18" xfId="16" applyNumberFormat="1" applyFont="1" applyFill="1" applyBorder="1" applyAlignment="1" applyProtection="1">
      <alignment vertical="center"/>
      <protection locked="0"/>
    </xf>
    <xf numFmtId="179" fontId="0" fillId="0" borderId="15" xfId="0" applyNumberFormat="1" applyFont="1" applyFill="1" applyBorder="1" applyAlignment="1" applyProtection="1">
      <alignment horizontal="right" vertical="center"/>
      <protection locked="0"/>
    </xf>
    <xf numFmtId="179" fontId="0" fillId="0" borderId="19" xfId="16" applyNumberFormat="1" applyFont="1" applyFill="1" applyBorder="1" applyAlignment="1" applyProtection="1">
      <alignment vertical="center"/>
      <protection locked="0"/>
    </xf>
    <xf numFmtId="179" fontId="0" fillId="0" borderId="16" xfId="0" applyNumberFormat="1" applyFont="1" applyFill="1" applyBorder="1" applyAlignment="1" applyProtection="1">
      <alignment vertical="center"/>
      <protection locked="0"/>
    </xf>
    <xf numFmtId="179" fontId="0" fillId="0" borderId="20" xfId="16" applyNumberFormat="1" applyFont="1" applyFill="1" applyBorder="1" applyAlignment="1" applyProtection="1">
      <alignment vertical="center"/>
      <protection locked="0"/>
    </xf>
    <xf numFmtId="179" fontId="0" fillId="0" borderId="17" xfId="0" applyNumberFormat="1" applyFont="1" applyFill="1" applyBorder="1" applyAlignment="1" applyProtection="1">
      <alignment vertical="center"/>
      <protection locked="0"/>
    </xf>
    <xf numFmtId="179" fontId="0" fillId="0" borderId="21" xfId="16" applyNumberFormat="1" applyFont="1" applyFill="1" applyBorder="1" applyAlignment="1" applyProtection="1">
      <alignment vertical="center"/>
      <protection locked="0"/>
    </xf>
    <xf numFmtId="179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49" xfId="0" applyNumberFormat="1" applyFont="1" applyFill="1" applyBorder="1" applyAlignment="1" applyProtection="1">
      <alignment horizontal="center" vertical="center"/>
      <protection/>
    </xf>
    <xf numFmtId="176" fontId="0" fillId="0" borderId="50" xfId="0" applyNumberFormat="1" applyFont="1" applyFill="1" applyBorder="1" applyAlignment="1" applyProtection="1">
      <alignment horizontal="center" vertical="center"/>
      <protection/>
    </xf>
    <xf numFmtId="176" fontId="0" fillId="0" borderId="51" xfId="0" applyNumberFormat="1" applyFont="1" applyFill="1" applyBorder="1" applyAlignment="1" applyProtection="1">
      <alignment horizontal="center" vertical="center"/>
      <protection/>
    </xf>
    <xf numFmtId="0" fontId="0" fillId="3" borderId="52" xfId="0" applyFont="1" applyFill="1" applyBorder="1" applyAlignment="1">
      <alignment horizontal="center" vertical="center"/>
    </xf>
    <xf numFmtId="180" fontId="0" fillId="4" borderId="53" xfId="0" applyNumberFormat="1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180" fontId="0" fillId="4" borderId="7" xfId="0" applyNumberFormat="1" applyFont="1" applyFill="1" applyBorder="1" applyAlignment="1" applyProtection="1">
      <alignment horizontal="center" vertical="center"/>
      <protection/>
    </xf>
    <xf numFmtId="180" fontId="0" fillId="4" borderId="56" xfId="0" applyNumberFormat="1" applyFont="1" applyFill="1" applyBorder="1" applyAlignment="1" applyProtection="1">
      <alignment horizontal="center" vertical="center"/>
      <protection/>
    </xf>
    <xf numFmtId="0" fontId="0" fillId="3" borderId="37" xfId="0" applyFont="1" applyFill="1" applyBorder="1" applyAlignment="1">
      <alignment horizontal="center" vertical="center"/>
    </xf>
    <xf numFmtId="180" fontId="0" fillId="4" borderId="57" xfId="0" applyNumberFormat="1" applyFont="1" applyFill="1" applyBorder="1" applyAlignment="1" applyProtection="1">
      <alignment horizontal="center" vertical="center"/>
      <protection/>
    </xf>
    <xf numFmtId="180" fontId="0" fillId="4" borderId="58" xfId="0" applyNumberFormat="1" applyFont="1" applyFill="1" applyBorder="1" applyAlignment="1" applyProtection="1">
      <alignment horizontal="center" vertical="center"/>
      <protection/>
    </xf>
    <xf numFmtId="180" fontId="0" fillId="4" borderId="59" xfId="0" applyNumberFormat="1" applyFont="1" applyFill="1" applyBorder="1" applyAlignment="1" applyProtection="1">
      <alignment horizontal="center" vertical="center"/>
      <protection/>
    </xf>
    <xf numFmtId="180" fontId="0" fillId="4" borderId="60" xfId="0" applyNumberFormat="1" applyFont="1" applyFill="1" applyBorder="1" applyAlignment="1" applyProtection="1">
      <alignment horizontal="center" vertical="center"/>
      <protection/>
    </xf>
    <xf numFmtId="49" fontId="0" fillId="3" borderId="61" xfId="0" applyNumberFormat="1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center" vertical="center"/>
    </xf>
    <xf numFmtId="180" fontId="0" fillId="4" borderId="62" xfId="0" applyNumberFormat="1" applyFont="1" applyFill="1" applyBorder="1" applyAlignment="1" applyProtection="1">
      <alignment horizontal="center" vertical="center"/>
      <protection/>
    </xf>
    <xf numFmtId="180" fontId="0" fillId="4" borderId="63" xfId="0" applyNumberFormat="1" applyFont="1" applyFill="1" applyBorder="1" applyAlignment="1" applyProtection="1">
      <alignment horizontal="center" vertical="center"/>
      <protection/>
    </xf>
    <xf numFmtId="180" fontId="0" fillId="4" borderId="64" xfId="0" applyNumberFormat="1" applyFont="1" applyFill="1" applyBorder="1" applyAlignment="1" applyProtection="1">
      <alignment horizontal="center" vertical="center"/>
      <protection/>
    </xf>
    <xf numFmtId="0" fontId="0" fillId="3" borderId="48" xfId="0" applyFont="1" applyFill="1" applyBorder="1" applyAlignment="1">
      <alignment horizontal="center" vertical="center"/>
    </xf>
    <xf numFmtId="0" fontId="0" fillId="3" borderId="65" xfId="0" applyFont="1" applyFill="1" applyBorder="1" applyAlignment="1">
      <alignment horizontal="center" vertical="center"/>
    </xf>
    <xf numFmtId="0" fontId="0" fillId="3" borderId="66" xfId="0" applyFont="1" applyFill="1" applyBorder="1" applyAlignment="1">
      <alignment horizontal="center" vertical="center"/>
    </xf>
    <xf numFmtId="0" fontId="0" fillId="3" borderId="67" xfId="0" applyFont="1" applyFill="1" applyBorder="1" applyAlignment="1">
      <alignment horizontal="center" vertical="center"/>
    </xf>
    <xf numFmtId="0" fontId="0" fillId="3" borderId="68" xfId="0" applyFont="1" applyFill="1" applyBorder="1" applyAlignment="1">
      <alignment horizontal="center" vertical="center"/>
    </xf>
    <xf numFmtId="0" fontId="0" fillId="3" borderId="69" xfId="0" applyFont="1" applyFill="1" applyBorder="1" applyAlignment="1">
      <alignment horizontal="center" vertical="center"/>
    </xf>
    <xf numFmtId="0" fontId="0" fillId="3" borderId="70" xfId="0" applyFont="1" applyFill="1" applyBorder="1" applyAlignment="1">
      <alignment horizontal="center" vertical="center"/>
    </xf>
    <xf numFmtId="0" fontId="0" fillId="3" borderId="71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4" borderId="72" xfId="0" applyFont="1" applyFill="1" applyBorder="1" applyAlignment="1">
      <alignment horizontal="center" vertical="center"/>
    </xf>
    <xf numFmtId="0" fontId="0" fillId="4" borderId="73" xfId="0" applyFont="1" applyFill="1" applyBorder="1" applyAlignment="1">
      <alignment horizontal="center" vertical="center"/>
    </xf>
    <xf numFmtId="0" fontId="0" fillId="4" borderId="74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3" borderId="54" xfId="0" applyFont="1" applyFill="1" applyBorder="1" applyAlignment="1">
      <alignment horizontal="center" vertical="center"/>
    </xf>
    <xf numFmtId="0" fontId="0" fillId="3" borderId="55" xfId="0" applyFont="1" applyFill="1" applyBorder="1" applyAlignment="1">
      <alignment horizontal="center" vertical="center"/>
    </xf>
    <xf numFmtId="0" fontId="0" fillId="3" borderId="75" xfId="0" applyFont="1" applyFill="1" applyBorder="1" applyAlignment="1">
      <alignment horizontal="center" vertical="center"/>
    </xf>
    <xf numFmtId="0" fontId="0" fillId="3" borderId="76" xfId="0" applyFont="1" applyFill="1" applyBorder="1" applyAlignment="1">
      <alignment horizontal="center" vertical="center"/>
    </xf>
    <xf numFmtId="0" fontId="0" fillId="3" borderId="77" xfId="0" applyFont="1" applyFill="1" applyBorder="1" applyAlignment="1">
      <alignment horizontal="center" vertical="center"/>
    </xf>
    <xf numFmtId="0" fontId="0" fillId="3" borderId="78" xfId="0" applyFont="1" applyFill="1" applyBorder="1" applyAlignment="1">
      <alignment horizontal="center" vertical="center"/>
    </xf>
    <xf numFmtId="0" fontId="0" fillId="3" borderId="79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3" borderId="80" xfId="0" applyFont="1" applyFill="1" applyBorder="1" applyAlignment="1">
      <alignment horizontal="center" vertical="center"/>
    </xf>
    <xf numFmtId="0" fontId="0" fillId="3" borderId="81" xfId="0" applyFont="1" applyFill="1" applyBorder="1" applyAlignment="1">
      <alignment horizontal="center" vertical="center"/>
    </xf>
    <xf numFmtId="0" fontId="0" fillId="3" borderId="82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3" borderId="83" xfId="0" applyFont="1" applyFill="1" applyBorder="1" applyAlignment="1">
      <alignment horizontal="center" vertical="center"/>
    </xf>
    <xf numFmtId="0" fontId="0" fillId="3" borderId="84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45</xdr:row>
      <xdr:rowOff>9525</xdr:rowOff>
    </xdr:from>
    <xdr:to>
      <xdr:col>8</xdr:col>
      <xdr:colOff>152400</xdr:colOff>
      <xdr:row>46</xdr:row>
      <xdr:rowOff>9525</xdr:rowOff>
    </xdr:to>
    <xdr:sp>
      <xdr:nvSpPr>
        <xdr:cNvPr id="1" name="Rectangle 32"/>
        <xdr:cNvSpPr>
          <a:spLocks/>
        </xdr:cNvSpPr>
      </xdr:nvSpPr>
      <xdr:spPr>
        <a:xfrm>
          <a:off x="7362825" y="11249025"/>
          <a:ext cx="114300" cy="2476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37</xdr:row>
      <xdr:rowOff>0</xdr:rowOff>
    </xdr:from>
    <xdr:to>
      <xdr:col>8</xdr:col>
      <xdr:colOff>0</xdr:colOff>
      <xdr:row>38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753225" y="9258300"/>
          <a:ext cx="571500" cy="2476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特別受益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11</xdr:col>
      <xdr:colOff>676275</xdr:colOff>
      <xdr:row>38</xdr:row>
      <xdr:rowOff>0</xdr:rowOff>
    </xdr:to>
    <xdr:sp>
      <xdr:nvSpPr>
        <xdr:cNvPr id="3" name="Rectangle 9"/>
        <xdr:cNvSpPr>
          <a:spLocks/>
        </xdr:cNvSpPr>
      </xdr:nvSpPr>
      <xdr:spPr>
        <a:xfrm>
          <a:off x="7324725" y="9258300"/>
          <a:ext cx="3362325" cy="247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676275</xdr:colOff>
      <xdr:row>37</xdr:row>
      <xdr:rowOff>0</xdr:rowOff>
    </xdr:from>
    <xdr:to>
      <xdr:col>12</xdr:col>
      <xdr:colOff>152400</xdr:colOff>
      <xdr:row>38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10687050" y="9258300"/>
          <a:ext cx="161925" cy="2476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104775</xdr:rowOff>
    </xdr:from>
    <xdr:to>
      <xdr:col>8</xdr:col>
      <xdr:colOff>0</xdr:colOff>
      <xdr:row>38</xdr:row>
      <xdr:rowOff>238125</xdr:rowOff>
    </xdr:to>
    <xdr:sp>
      <xdr:nvSpPr>
        <xdr:cNvPr id="5" name="Line 12"/>
        <xdr:cNvSpPr>
          <a:spLocks/>
        </xdr:cNvSpPr>
      </xdr:nvSpPr>
      <xdr:spPr>
        <a:xfrm>
          <a:off x="7324725" y="96107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676275</xdr:colOff>
      <xdr:row>38</xdr:row>
      <xdr:rowOff>95250</xdr:rowOff>
    </xdr:from>
    <xdr:to>
      <xdr:col>11</xdr:col>
      <xdr:colOff>676275</xdr:colOff>
      <xdr:row>38</xdr:row>
      <xdr:rowOff>228600</xdr:rowOff>
    </xdr:to>
    <xdr:sp>
      <xdr:nvSpPr>
        <xdr:cNvPr id="6" name="Line 13"/>
        <xdr:cNvSpPr>
          <a:spLocks/>
        </xdr:cNvSpPr>
      </xdr:nvSpPr>
      <xdr:spPr>
        <a:xfrm>
          <a:off x="10687050" y="96012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38</xdr:row>
      <xdr:rowOff>238125</xdr:rowOff>
    </xdr:from>
    <xdr:to>
      <xdr:col>11</xdr:col>
      <xdr:colOff>676275</xdr:colOff>
      <xdr:row>38</xdr:row>
      <xdr:rowOff>238125</xdr:rowOff>
    </xdr:to>
    <xdr:sp>
      <xdr:nvSpPr>
        <xdr:cNvPr id="7" name="Line 14"/>
        <xdr:cNvSpPr>
          <a:spLocks/>
        </xdr:cNvSpPr>
      </xdr:nvSpPr>
      <xdr:spPr>
        <a:xfrm>
          <a:off x="7334250" y="9744075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39</xdr:row>
      <xdr:rowOff>28575</xdr:rowOff>
    </xdr:from>
    <xdr:to>
      <xdr:col>10</xdr:col>
      <xdr:colOff>142875</xdr:colOff>
      <xdr:row>39</xdr:row>
      <xdr:rowOff>219075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8629650" y="9782175"/>
          <a:ext cx="838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70,850,000円</a:t>
          </a:r>
        </a:p>
      </xdr:txBody>
    </xdr:sp>
    <xdr:clientData/>
  </xdr:twoCellAnchor>
  <xdr:twoCellAnchor>
    <xdr:from>
      <xdr:col>11</xdr:col>
      <xdr:colOff>485775</xdr:colOff>
      <xdr:row>36</xdr:row>
      <xdr:rowOff>19050</xdr:rowOff>
    </xdr:from>
    <xdr:to>
      <xdr:col>12</xdr:col>
      <xdr:colOff>447675</xdr:colOff>
      <xdr:row>36</xdr:row>
      <xdr:rowOff>200025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10496550" y="9029700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寄与分</a:t>
          </a:r>
        </a:p>
      </xdr:txBody>
    </xdr:sp>
    <xdr:clientData/>
  </xdr:twoCellAnchor>
  <xdr:twoCellAnchor>
    <xdr:from>
      <xdr:col>12</xdr:col>
      <xdr:colOff>57150</xdr:colOff>
      <xdr:row>36</xdr:row>
      <xdr:rowOff>190500</xdr:rowOff>
    </xdr:from>
    <xdr:to>
      <xdr:col>12</xdr:col>
      <xdr:colOff>123825</xdr:colOff>
      <xdr:row>37</xdr:row>
      <xdr:rowOff>114300</xdr:rowOff>
    </xdr:to>
    <xdr:sp>
      <xdr:nvSpPr>
        <xdr:cNvPr id="10" name="Line 17"/>
        <xdr:cNvSpPr>
          <a:spLocks/>
        </xdr:cNvSpPr>
      </xdr:nvSpPr>
      <xdr:spPr>
        <a:xfrm flipH="1">
          <a:off x="10753725" y="9201150"/>
          <a:ext cx="66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333375</xdr:colOff>
      <xdr:row>39</xdr:row>
      <xdr:rowOff>28575</xdr:rowOff>
    </xdr:from>
    <xdr:to>
      <xdr:col>12</xdr:col>
      <xdr:colOff>485775</xdr:colOff>
      <xdr:row>39</xdr:row>
      <xdr:rowOff>219075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10344150" y="9782175"/>
          <a:ext cx="838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800,000円</a:t>
          </a:r>
        </a:p>
      </xdr:txBody>
    </xdr:sp>
    <xdr:clientData/>
  </xdr:twoCellAnchor>
  <xdr:twoCellAnchor>
    <xdr:from>
      <xdr:col>7</xdr:col>
      <xdr:colOff>676275</xdr:colOff>
      <xdr:row>42</xdr:row>
      <xdr:rowOff>9525</xdr:rowOff>
    </xdr:from>
    <xdr:to>
      <xdr:col>9</xdr:col>
      <xdr:colOff>400050</xdr:colOff>
      <xdr:row>43</xdr:row>
      <xdr:rowOff>9525</xdr:rowOff>
    </xdr:to>
    <xdr:sp>
      <xdr:nvSpPr>
        <xdr:cNvPr id="12" name="Rectangle 20"/>
        <xdr:cNvSpPr>
          <a:spLocks/>
        </xdr:cNvSpPr>
      </xdr:nvSpPr>
      <xdr:spPr>
        <a:xfrm>
          <a:off x="6886575" y="10506075"/>
          <a:ext cx="2000250" cy="247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42</xdr:row>
      <xdr:rowOff>9525</xdr:rowOff>
    </xdr:from>
    <xdr:to>
      <xdr:col>7</xdr:col>
      <xdr:colOff>676275</xdr:colOff>
      <xdr:row>43</xdr:row>
      <xdr:rowOff>9525</xdr:rowOff>
    </xdr:to>
    <xdr:sp>
      <xdr:nvSpPr>
        <xdr:cNvPr id="13" name="Rectangle 19"/>
        <xdr:cNvSpPr>
          <a:spLocks/>
        </xdr:cNvSpPr>
      </xdr:nvSpPr>
      <xdr:spPr>
        <a:xfrm>
          <a:off x="6762750" y="10506075"/>
          <a:ext cx="123825" cy="2476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42</xdr:row>
      <xdr:rowOff>38100</xdr:rowOff>
    </xdr:from>
    <xdr:to>
      <xdr:col>8</xdr:col>
      <xdr:colOff>1057275</xdr:colOff>
      <xdr:row>42</xdr:row>
      <xdr:rowOff>228600</xdr:rowOff>
    </xdr:to>
    <xdr:sp>
      <xdr:nvSpPr>
        <xdr:cNvPr id="14" name="TextBox 21"/>
        <xdr:cNvSpPr txBox="1">
          <a:spLocks noChangeArrowheads="1"/>
        </xdr:cNvSpPr>
      </xdr:nvSpPr>
      <xdr:spPr>
        <a:xfrm>
          <a:off x="7543800" y="10534650"/>
          <a:ext cx="838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36,775,000円</a:t>
          </a:r>
        </a:p>
      </xdr:txBody>
    </xdr:sp>
    <xdr:clientData/>
  </xdr:twoCellAnchor>
  <xdr:twoCellAnchor>
    <xdr:from>
      <xdr:col>7</xdr:col>
      <xdr:colOff>552450</xdr:colOff>
      <xdr:row>43</xdr:row>
      <xdr:rowOff>9525</xdr:rowOff>
    </xdr:from>
    <xdr:to>
      <xdr:col>7</xdr:col>
      <xdr:colOff>990600</xdr:colOff>
      <xdr:row>44</xdr:row>
      <xdr:rowOff>9525</xdr:rowOff>
    </xdr:to>
    <xdr:sp>
      <xdr:nvSpPr>
        <xdr:cNvPr id="15" name="Rectangle 22"/>
        <xdr:cNvSpPr>
          <a:spLocks/>
        </xdr:cNvSpPr>
      </xdr:nvSpPr>
      <xdr:spPr>
        <a:xfrm>
          <a:off x="6762750" y="10753725"/>
          <a:ext cx="438150" cy="2476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990600</xdr:colOff>
      <xdr:row>43</xdr:row>
      <xdr:rowOff>9525</xdr:rowOff>
    </xdr:from>
    <xdr:to>
      <xdr:col>8</xdr:col>
      <xdr:colOff>600075</xdr:colOff>
      <xdr:row>44</xdr:row>
      <xdr:rowOff>9525</xdr:rowOff>
    </xdr:to>
    <xdr:sp>
      <xdr:nvSpPr>
        <xdr:cNvPr id="16" name="Rectangle 24"/>
        <xdr:cNvSpPr>
          <a:spLocks/>
        </xdr:cNvSpPr>
      </xdr:nvSpPr>
      <xdr:spPr>
        <a:xfrm>
          <a:off x="7200900" y="10753725"/>
          <a:ext cx="723900" cy="247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44</xdr:row>
      <xdr:rowOff>9525</xdr:rowOff>
    </xdr:from>
    <xdr:to>
      <xdr:col>8</xdr:col>
      <xdr:colOff>600075</xdr:colOff>
      <xdr:row>45</xdr:row>
      <xdr:rowOff>9525</xdr:rowOff>
    </xdr:to>
    <xdr:sp>
      <xdr:nvSpPr>
        <xdr:cNvPr id="17" name="Rectangle 25"/>
        <xdr:cNvSpPr>
          <a:spLocks/>
        </xdr:cNvSpPr>
      </xdr:nvSpPr>
      <xdr:spPr>
        <a:xfrm>
          <a:off x="6762750" y="11001375"/>
          <a:ext cx="1162050" cy="247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828675</xdr:colOff>
      <xdr:row>44</xdr:row>
      <xdr:rowOff>57150</xdr:rowOff>
    </xdr:from>
    <xdr:to>
      <xdr:col>8</xdr:col>
      <xdr:colOff>552450</xdr:colOff>
      <xdr:row>45</xdr:row>
      <xdr:rowOff>0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7038975" y="11049000"/>
          <a:ext cx="838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15,310,000円</a:t>
          </a:r>
        </a:p>
      </xdr:txBody>
    </xdr:sp>
    <xdr:clientData/>
  </xdr:twoCellAnchor>
  <xdr:twoCellAnchor>
    <xdr:from>
      <xdr:col>7</xdr:col>
      <xdr:colOff>552450</xdr:colOff>
      <xdr:row>45</xdr:row>
      <xdr:rowOff>9525</xdr:rowOff>
    </xdr:from>
    <xdr:to>
      <xdr:col>8</xdr:col>
      <xdr:colOff>38100</xdr:colOff>
      <xdr:row>46</xdr:row>
      <xdr:rowOff>9525</xdr:rowOff>
    </xdr:to>
    <xdr:sp>
      <xdr:nvSpPr>
        <xdr:cNvPr id="19" name="Rectangle 30"/>
        <xdr:cNvSpPr>
          <a:spLocks/>
        </xdr:cNvSpPr>
      </xdr:nvSpPr>
      <xdr:spPr>
        <a:xfrm>
          <a:off x="6762750" y="11249025"/>
          <a:ext cx="600075" cy="247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45</xdr:row>
      <xdr:rowOff>57150</xdr:rowOff>
    </xdr:from>
    <xdr:to>
      <xdr:col>8</xdr:col>
      <xdr:colOff>276225</xdr:colOff>
      <xdr:row>46</xdr:row>
      <xdr:rowOff>0</xdr:rowOff>
    </xdr:to>
    <xdr:sp>
      <xdr:nvSpPr>
        <xdr:cNvPr id="20" name="TextBox 28"/>
        <xdr:cNvSpPr txBox="1">
          <a:spLocks noChangeArrowheads="1"/>
        </xdr:cNvSpPr>
      </xdr:nvSpPr>
      <xdr:spPr>
        <a:xfrm>
          <a:off x="6762750" y="11296650"/>
          <a:ext cx="838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7,655,000円</a:t>
          </a:r>
        </a:p>
      </xdr:txBody>
    </xdr:sp>
    <xdr:clientData/>
  </xdr:twoCellAnchor>
  <xdr:twoCellAnchor>
    <xdr:from>
      <xdr:col>9</xdr:col>
      <xdr:colOff>400050</xdr:colOff>
      <xdr:row>42</xdr:row>
      <xdr:rowOff>9525</xdr:rowOff>
    </xdr:from>
    <xdr:to>
      <xdr:col>9</xdr:col>
      <xdr:colOff>457200</xdr:colOff>
      <xdr:row>43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8886825" y="10506075"/>
          <a:ext cx="57150" cy="2476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1028700</xdr:colOff>
      <xdr:row>43</xdr:row>
      <xdr:rowOff>57150</xdr:rowOff>
    </xdr:from>
    <xdr:to>
      <xdr:col>8</xdr:col>
      <xdr:colOff>723900</xdr:colOff>
      <xdr:row>43</xdr:row>
      <xdr:rowOff>219075</xdr:rowOff>
    </xdr:to>
    <xdr:sp>
      <xdr:nvSpPr>
        <xdr:cNvPr id="22" name="TextBox 33"/>
        <xdr:cNvSpPr txBox="1">
          <a:spLocks noChangeArrowheads="1"/>
        </xdr:cNvSpPr>
      </xdr:nvSpPr>
      <xdr:spPr>
        <a:xfrm>
          <a:off x="7239000" y="10801350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10,310,000円</a:t>
          </a:r>
        </a:p>
      </xdr:txBody>
    </xdr:sp>
    <xdr:clientData/>
  </xdr:twoCellAnchor>
  <xdr:twoCellAnchor>
    <xdr:from>
      <xdr:col>8</xdr:col>
      <xdr:colOff>361950</xdr:colOff>
      <xdr:row>40</xdr:row>
      <xdr:rowOff>47625</xdr:rowOff>
    </xdr:from>
    <xdr:to>
      <xdr:col>8</xdr:col>
      <xdr:colOff>752475</xdr:colOff>
      <xdr:row>41</xdr:row>
      <xdr:rowOff>190500</xdr:rowOff>
    </xdr:to>
    <xdr:sp>
      <xdr:nvSpPr>
        <xdr:cNvPr id="23" name="AutoShape 42"/>
        <xdr:cNvSpPr>
          <a:spLocks/>
        </xdr:cNvSpPr>
      </xdr:nvSpPr>
      <xdr:spPr>
        <a:xfrm>
          <a:off x="7686675" y="10048875"/>
          <a:ext cx="390525" cy="390525"/>
        </a:xfrm>
        <a:prstGeom prst="downArrow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42</xdr:row>
      <xdr:rowOff>38100</xdr:rowOff>
    </xdr:from>
    <xdr:to>
      <xdr:col>11</xdr:col>
      <xdr:colOff>485775</xdr:colOff>
      <xdr:row>42</xdr:row>
      <xdr:rowOff>228600</xdr:rowOff>
    </xdr:to>
    <xdr:sp>
      <xdr:nvSpPr>
        <xdr:cNvPr id="24" name="TextBox 43"/>
        <xdr:cNvSpPr txBox="1">
          <a:spLocks noChangeArrowheads="1"/>
        </xdr:cNvSpPr>
      </xdr:nvSpPr>
      <xdr:spPr>
        <a:xfrm>
          <a:off x="8877300" y="10534650"/>
          <a:ext cx="1619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+寄与分300,000円</a:t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9</xdr:col>
      <xdr:colOff>504825</xdr:colOff>
      <xdr:row>45</xdr:row>
      <xdr:rowOff>238125</xdr:rowOff>
    </xdr:to>
    <xdr:sp>
      <xdr:nvSpPr>
        <xdr:cNvPr id="25" name="TextBox 44"/>
        <xdr:cNvSpPr txBox="1">
          <a:spLocks noChangeArrowheads="1"/>
        </xdr:cNvSpPr>
      </xdr:nvSpPr>
      <xdr:spPr>
        <a:xfrm>
          <a:off x="7372350" y="11287125"/>
          <a:ext cx="1619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+寄与分500,000円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33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5.25390625" style="0" bestFit="1" customWidth="1"/>
    <col min="3" max="3" width="17.625" style="0" customWidth="1"/>
    <col min="4" max="4" width="14.375" style="0" customWidth="1"/>
    <col min="5" max="11" width="11.875" style="0" customWidth="1"/>
  </cols>
  <sheetData>
    <row r="1" spans="1:6" ht="26.25" customHeight="1" thickBot="1">
      <c r="A1" s="30" t="s">
        <v>27</v>
      </c>
      <c r="F1" s="6"/>
    </row>
    <row r="2" spans="2:11" ht="30" customHeight="1" thickBot="1">
      <c r="B2" s="170" t="s">
        <v>15</v>
      </c>
      <c r="C2" s="171"/>
      <c r="D2" s="18">
        <f>D14-D16</f>
        <v>70850000</v>
      </c>
      <c r="E2" s="58" t="s">
        <v>49</v>
      </c>
      <c r="G2" s="5"/>
      <c r="H2" s="5"/>
      <c r="I2" s="5"/>
      <c r="J2" s="5"/>
      <c r="K2" s="5"/>
    </row>
    <row r="3" spans="3:11" ht="6" customHeight="1">
      <c r="C3" s="3"/>
      <c r="D3" s="95"/>
      <c r="E3" s="3"/>
      <c r="F3" s="5"/>
      <c r="G3" s="5"/>
      <c r="H3" s="5"/>
      <c r="I3" s="5"/>
      <c r="J3" s="5"/>
      <c r="K3" s="5"/>
    </row>
    <row r="4" spans="2:11" ht="19.5" customHeight="1">
      <c r="B4" s="169" t="s">
        <v>18</v>
      </c>
      <c r="C4" s="169"/>
      <c r="D4" s="12" t="s">
        <v>19</v>
      </c>
      <c r="E4" s="28" t="s">
        <v>20</v>
      </c>
      <c r="F4" s="29" t="s">
        <v>21</v>
      </c>
      <c r="G4" s="29" t="s">
        <v>22</v>
      </c>
      <c r="H4" s="29" t="s">
        <v>23</v>
      </c>
      <c r="I4" s="29" t="s">
        <v>24</v>
      </c>
      <c r="J4" s="29" t="s">
        <v>25</v>
      </c>
      <c r="K4" s="26" t="s">
        <v>26</v>
      </c>
    </row>
    <row r="5" spans="2:11" ht="19.5" customHeight="1">
      <c r="B5" s="168" t="s">
        <v>16</v>
      </c>
      <c r="C5" s="23" t="s">
        <v>93</v>
      </c>
      <c r="D5" s="96">
        <f aca="true" t="shared" si="0" ref="D5:D13">SUM(E5:K5)</f>
        <v>42600000</v>
      </c>
      <c r="E5" s="106">
        <v>5600000</v>
      </c>
      <c r="F5" s="107">
        <v>22000000</v>
      </c>
      <c r="G5" s="107">
        <v>15000000</v>
      </c>
      <c r="H5" s="107"/>
      <c r="I5" s="107"/>
      <c r="J5" s="107"/>
      <c r="K5" s="108"/>
    </row>
    <row r="6" spans="2:11" ht="19.5" customHeight="1">
      <c r="B6" s="168"/>
      <c r="C6" s="24" t="s">
        <v>94</v>
      </c>
      <c r="D6" s="97">
        <f t="shared" si="0"/>
        <v>8000000</v>
      </c>
      <c r="E6" s="109">
        <v>8000000</v>
      </c>
      <c r="F6" s="110"/>
      <c r="G6" s="110"/>
      <c r="H6" s="110"/>
      <c r="I6" s="110"/>
      <c r="J6" s="110"/>
      <c r="K6" s="111"/>
    </row>
    <row r="7" spans="2:11" ht="19.5" customHeight="1">
      <c r="B7" s="168"/>
      <c r="C7" s="24" t="s">
        <v>95</v>
      </c>
      <c r="D7" s="97">
        <f t="shared" si="0"/>
        <v>3520000</v>
      </c>
      <c r="E7" s="109">
        <v>3520000</v>
      </c>
      <c r="F7" s="110"/>
      <c r="G7" s="110"/>
      <c r="H7" s="110"/>
      <c r="I7" s="110"/>
      <c r="J7" s="110"/>
      <c r="K7" s="111"/>
    </row>
    <row r="8" spans="2:11" ht="19.5" customHeight="1">
      <c r="B8" s="168"/>
      <c r="C8" s="24" t="s">
        <v>5</v>
      </c>
      <c r="D8" s="97">
        <f t="shared" si="0"/>
        <v>6230000</v>
      </c>
      <c r="E8" s="109">
        <v>6230000</v>
      </c>
      <c r="F8" s="110"/>
      <c r="G8" s="110"/>
      <c r="H8" s="110"/>
      <c r="I8" s="110"/>
      <c r="J8" s="110"/>
      <c r="K8" s="111"/>
    </row>
    <row r="9" spans="2:11" ht="19.5" customHeight="1">
      <c r="B9" s="168"/>
      <c r="C9" s="24" t="s">
        <v>6</v>
      </c>
      <c r="D9" s="97">
        <f t="shared" si="0"/>
        <v>10000000</v>
      </c>
      <c r="E9" s="109">
        <v>10000000</v>
      </c>
      <c r="F9" s="110"/>
      <c r="G9" s="110"/>
      <c r="H9" s="110"/>
      <c r="I9" s="110"/>
      <c r="J9" s="110"/>
      <c r="K9" s="111"/>
    </row>
    <row r="10" spans="2:11" ht="19.5" customHeight="1">
      <c r="B10" s="168"/>
      <c r="C10" s="24" t="s">
        <v>96</v>
      </c>
      <c r="D10" s="97">
        <f t="shared" si="0"/>
        <v>5000000</v>
      </c>
      <c r="E10" s="109">
        <v>5000000</v>
      </c>
      <c r="F10" s="110"/>
      <c r="G10" s="110"/>
      <c r="H10" s="110"/>
      <c r="I10" s="110"/>
      <c r="J10" s="110"/>
      <c r="K10" s="111"/>
    </row>
    <row r="11" spans="2:11" ht="19.5" customHeight="1">
      <c r="B11" s="168"/>
      <c r="C11" s="24" t="s">
        <v>8</v>
      </c>
      <c r="D11" s="97">
        <f t="shared" si="0"/>
        <v>0</v>
      </c>
      <c r="E11" s="109"/>
      <c r="F11" s="110"/>
      <c r="G11" s="110"/>
      <c r="H11" s="110"/>
      <c r="I11" s="110"/>
      <c r="J11" s="110"/>
      <c r="K11" s="111"/>
    </row>
    <row r="12" spans="2:11" ht="19.5" customHeight="1">
      <c r="B12" s="168"/>
      <c r="C12" s="24"/>
      <c r="D12" s="97">
        <f t="shared" si="0"/>
        <v>0</v>
      </c>
      <c r="E12" s="109"/>
      <c r="F12" s="110"/>
      <c r="G12" s="110"/>
      <c r="H12" s="110"/>
      <c r="I12" s="110"/>
      <c r="J12" s="110"/>
      <c r="K12" s="111"/>
    </row>
    <row r="13" spans="2:11" ht="19.5" customHeight="1">
      <c r="B13" s="168"/>
      <c r="C13" s="25"/>
      <c r="D13" s="98">
        <f t="shared" si="0"/>
        <v>0</v>
      </c>
      <c r="E13" s="112"/>
      <c r="F13" s="113"/>
      <c r="G13" s="113"/>
      <c r="H13" s="113"/>
      <c r="I13" s="113"/>
      <c r="J13" s="113"/>
      <c r="K13" s="114"/>
    </row>
    <row r="14" spans="2:11" ht="19.5" customHeight="1">
      <c r="B14" s="168"/>
      <c r="C14" s="26" t="s">
        <v>7</v>
      </c>
      <c r="D14" s="99">
        <f aca="true" t="shared" si="1" ref="D14:K14">SUM(D5:D13)</f>
        <v>75350000</v>
      </c>
      <c r="E14" s="100">
        <f t="shared" si="1"/>
        <v>38350000</v>
      </c>
      <c r="F14" s="101">
        <f t="shared" si="1"/>
        <v>22000000</v>
      </c>
      <c r="G14" s="101">
        <f t="shared" si="1"/>
        <v>15000000</v>
      </c>
      <c r="H14" s="101">
        <f t="shared" si="1"/>
        <v>0</v>
      </c>
      <c r="I14" s="101">
        <f t="shared" si="1"/>
        <v>0</v>
      </c>
      <c r="J14" s="101">
        <f t="shared" si="1"/>
        <v>0</v>
      </c>
      <c r="K14" s="102">
        <f t="shared" si="1"/>
        <v>0</v>
      </c>
    </row>
    <row r="15" spans="1:11" ht="11.25" customHeight="1">
      <c r="A15" s="4"/>
      <c r="B15" s="9"/>
      <c r="C15" s="7"/>
      <c r="D15" s="103"/>
      <c r="E15" s="104"/>
      <c r="F15" s="104"/>
      <c r="G15" s="104"/>
      <c r="H15" s="104"/>
      <c r="I15" s="104"/>
      <c r="J15" s="104"/>
      <c r="K15" s="104"/>
    </row>
    <row r="16" spans="2:11" ht="19.5" customHeight="1">
      <c r="B16" s="22" t="s">
        <v>17</v>
      </c>
      <c r="C16" s="27" t="s">
        <v>97</v>
      </c>
      <c r="D16" s="105">
        <f>SUM(E16:K16)</f>
        <v>4500000</v>
      </c>
      <c r="E16" s="115">
        <v>4500000</v>
      </c>
      <c r="F16" s="116"/>
      <c r="G16" s="116"/>
      <c r="H16" s="116"/>
      <c r="I16" s="116"/>
      <c r="J16" s="116"/>
      <c r="K16" s="117"/>
    </row>
    <row r="19" spans="2:3" ht="13.5">
      <c r="B19" s="224" t="s">
        <v>98</v>
      </c>
      <c r="C19" s="224" t="s">
        <v>99</v>
      </c>
    </row>
    <row r="20" spans="2:3" ht="13.5">
      <c r="B20" s="224" t="s">
        <v>100</v>
      </c>
      <c r="C20" s="224" t="s">
        <v>101</v>
      </c>
    </row>
    <row r="21" spans="2:3" ht="13.5">
      <c r="B21" s="224"/>
      <c r="C21" s="224" t="s">
        <v>117</v>
      </c>
    </row>
    <row r="22" spans="2:3" ht="13.5">
      <c r="B22" s="224"/>
      <c r="C22" s="224" t="s">
        <v>118</v>
      </c>
    </row>
    <row r="23" spans="2:3" ht="13.5">
      <c r="B23" s="224"/>
      <c r="C23" s="224" t="s">
        <v>119</v>
      </c>
    </row>
    <row r="24" spans="2:3" ht="13.5">
      <c r="B24" s="224"/>
      <c r="C24" s="224" t="s">
        <v>120</v>
      </c>
    </row>
    <row r="25" spans="2:3" ht="13.5">
      <c r="B25" s="224"/>
      <c r="C25" s="224" t="s">
        <v>102</v>
      </c>
    </row>
    <row r="26" spans="2:3" ht="13.5">
      <c r="B26" s="224" t="s">
        <v>103</v>
      </c>
      <c r="C26" s="224" t="s">
        <v>104</v>
      </c>
    </row>
    <row r="27" spans="2:3" ht="13.5">
      <c r="B27" s="224" t="s">
        <v>105</v>
      </c>
      <c r="C27" s="224" t="s">
        <v>114</v>
      </c>
    </row>
    <row r="28" spans="2:3" ht="13.5">
      <c r="B28" s="224"/>
      <c r="C28" s="224" t="s">
        <v>115</v>
      </c>
    </row>
    <row r="29" spans="2:3" ht="13.5">
      <c r="B29" s="224" t="s">
        <v>106</v>
      </c>
      <c r="C29" s="224" t="s">
        <v>116</v>
      </c>
    </row>
    <row r="30" spans="2:3" ht="13.5">
      <c r="B30" s="224"/>
      <c r="C30" s="224" t="s">
        <v>107</v>
      </c>
    </row>
    <row r="31" spans="2:3" ht="13.5">
      <c r="B31" s="224" t="s">
        <v>108</v>
      </c>
      <c r="C31" s="224" t="s">
        <v>109</v>
      </c>
    </row>
    <row r="32" spans="2:3" ht="13.5">
      <c r="B32" s="224" t="s">
        <v>110</v>
      </c>
      <c r="C32" s="224" t="s">
        <v>111</v>
      </c>
    </row>
    <row r="33" spans="2:3" ht="13.5">
      <c r="B33" s="224" t="s">
        <v>112</v>
      </c>
      <c r="C33" s="224" t="s">
        <v>113</v>
      </c>
    </row>
  </sheetData>
  <sheetProtection password="8687" sheet="1" objects="1" scenarios="1"/>
  <mergeCells count="3">
    <mergeCell ref="B5:B14"/>
    <mergeCell ref="B4:C4"/>
    <mergeCell ref="B2:C2"/>
  </mergeCells>
  <dataValidations count="1">
    <dataValidation allowBlank="1" showInputMessage="1" showErrorMessage="1" imeMode="off" sqref="E16:K16 E5:K13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&amp;R入力例－明細－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53"/>
  <sheetViews>
    <sheetView showGridLines="0" showRowColHeaders="0" showOutlineSymbols="0" zoomScale="90" zoomScaleNormal="90" workbookViewId="0" topLeftCell="A2">
      <selection activeCell="D7" sqref="D7"/>
    </sheetView>
  </sheetViews>
  <sheetFormatPr defaultColWidth="9.00390625" defaultRowHeight="24" customHeight="1"/>
  <cols>
    <col min="1" max="1" width="4.125" style="1" customWidth="1"/>
    <col min="2" max="2" width="8.125" style="1" customWidth="1"/>
    <col min="3" max="3" width="10.75390625" style="1" customWidth="1"/>
    <col min="4" max="8" width="14.625" style="1" customWidth="1"/>
    <col min="9" max="9" width="15.25390625" style="1" customWidth="1"/>
    <col min="10" max="10" width="11.00390625" style="1" bestFit="1" customWidth="1"/>
    <col min="11" max="16384" width="9.00390625" style="1" customWidth="1"/>
  </cols>
  <sheetData>
    <row r="1" spans="1:9" ht="27" customHeight="1">
      <c r="A1" s="42" t="s">
        <v>42</v>
      </c>
      <c r="G1" s="149"/>
      <c r="H1" s="19"/>
      <c r="I1" s="19"/>
    </row>
    <row r="2" spans="1:7" ht="19.5" customHeight="1">
      <c r="A2" s="20" t="s">
        <v>32</v>
      </c>
      <c r="D2" s="74"/>
      <c r="E2" s="31"/>
      <c r="G2" s="56"/>
    </row>
    <row r="3" spans="8:9" ht="19.5" customHeight="1" thickBot="1">
      <c r="H3" s="21"/>
      <c r="I3" s="21"/>
    </row>
    <row r="4" spans="2:9" ht="19.5" customHeight="1" thickBot="1">
      <c r="B4" s="201" t="s">
        <v>15</v>
      </c>
      <c r="C4" s="202"/>
      <c r="D4" s="48">
        <f>'入力例a'!D2</f>
        <v>70850000</v>
      </c>
      <c r="H4" s="21"/>
      <c r="I4" s="21"/>
    </row>
    <row r="5" spans="8:9" ht="19.5" customHeight="1" thickBot="1">
      <c r="H5" s="19"/>
      <c r="I5" s="19"/>
    </row>
    <row r="6" spans="2:9" ht="19.5" customHeight="1">
      <c r="B6" s="203" t="s">
        <v>28</v>
      </c>
      <c r="C6" s="204"/>
      <c r="D6" s="205"/>
      <c r="E6" s="55" t="s">
        <v>47</v>
      </c>
      <c r="H6" s="21"/>
      <c r="I6" s="21"/>
    </row>
    <row r="7" spans="2:8" ht="19.5" customHeight="1">
      <c r="B7" s="190" t="s">
        <v>0</v>
      </c>
      <c r="C7" s="191"/>
      <c r="D7" s="163">
        <v>1</v>
      </c>
      <c r="F7" s="2"/>
      <c r="G7" s="54"/>
      <c r="H7" s="54" t="s">
        <v>54</v>
      </c>
    </row>
    <row r="8" spans="2:9" ht="19.5" customHeight="1">
      <c r="B8" s="206" t="s">
        <v>2</v>
      </c>
      <c r="C8" s="75" t="s">
        <v>3</v>
      </c>
      <c r="D8" s="164">
        <v>2</v>
      </c>
      <c r="G8" s="32"/>
      <c r="H8" s="32" t="s">
        <v>52</v>
      </c>
      <c r="I8" s="33" t="s">
        <v>29</v>
      </c>
    </row>
    <row r="9" spans="2:9" ht="19.5" customHeight="1" thickBot="1">
      <c r="B9" s="207"/>
      <c r="C9" s="76" t="s">
        <v>1</v>
      </c>
      <c r="D9" s="165">
        <v>1</v>
      </c>
      <c r="G9" s="32"/>
      <c r="H9" s="32" t="s">
        <v>30</v>
      </c>
      <c r="I9" s="33" t="s">
        <v>31</v>
      </c>
    </row>
    <row r="10" ht="19.5" customHeight="1">
      <c r="B10" s="2"/>
    </row>
    <row r="11" ht="19.5" customHeight="1">
      <c r="A11" s="20" t="s">
        <v>92</v>
      </c>
    </row>
    <row r="12" spans="4:5" ht="19.5" customHeight="1" thickBot="1">
      <c r="D12" s="56"/>
      <c r="E12" s="77" t="s">
        <v>35</v>
      </c>
    </row>
    <row r="13" spans="2:8" ht="19.5" customHeight="1">
      <c r="B13" s="203" t="s">
        <v>4</v>
      </c>
      <c r="C13" s="210"/>
      <c r="D13" s="78" t="s">
        <v>33</v>
      </c>
      <c r="E13" s="79" t="s">
        <v>34</v>
      </c>
      <c r="G13" s="54"/>
      <c r="H13" s="54" t="s">
        <v>54</v>
      </c>
    </row>
    <row r="14" spans="2:9" ht="19.5" customHeight="1">
      <c r="B14" s="190" t="s">
        <v>0</v>
      </c>
      <c r="C14" s="191"/>
      <c r="D14" s="49">
        <f>D4*D7*0.5</f>
        <v>35425000</v>
      </c>
      <c r="E14" s="50">
        <f>D14*1/2</f>
        <v>17712500</v>
      </c>
      <c r="G14" s="32"/>
      <c r="H14" s="32" t="s">
        <v>53</v>
      </c>
      <c r="I14" s="34" t="s">
        <v>36</v>
      </c>
    </row>
    <row r="15" spans="2:9" ht="19.5" customHeight="1">
      <c r="B15" s="206" t="s">
        <v>2</v>
      </c>
      <c r="C15" s="75" t="s">
        <v>12</v>
      </c>
      <c r="D15" s="51">
        <f>IF(OR(D8=0,D8=""),0,(D4-D14)/(D8*2+D9)*D8*2/D8)</f>
        <v>14170000</v>
      </c>
      <c r="E15" s="50">
        <f>D15*1/2</f>
        <v>7085000</v>
      </c>
      <c r="I15" s="34" t="s">
        <v>37</v>
      </c>
    </row>
    <row r="16" spans="2:8" ht="19.5" customHeight="1" thickBot="1">
      <c r="B16" s="207"/>
      <c r="C16" s="76" t="s">
        <v>1</v>
      </c>
      <c r="D16" s="52">
        <f>IF(OR(D9=0,D9=""),0,(D4-D14)/(D8*2+D9)*D9/D9)</f>
        <v>7085000</v>
      </c>
      <c r="E16" s="53">
        <f>D16*1/2</f>
        <v>3542500</v>
      </c>
      <c r="G16" s="89"/>
      <c r="H16" s="89" t="s">
        <v>63</v>
      </c>
    </row>
    <row r="17" spans="8:12" ht="19.5" customHeight="1">
      <c r="H17" s="19"/>
      <c r="I17" s="19"/>
      <c r="L17" s="80"/>
    </row>
    <row r="18" spans="1:9" ht="19.5" customHeight="1">
      <c r="A18" s="20" t="s">
        <v>89</v>
      </c>
      <c r="F18" s="33"/>
      <c r="H18" s="19"/>
      <c r="I18" s="19"/>
    </row>
    <row r="19" spans="1:9" ht="19.5" customHeight="1" thickBot="1">
      <c r="A19" s="35" t="s">
        <v>75</v>
      </c>
      <c r="B19" s="20" t="s">
        <v>13</v>
      </c>
      <c r="H19" s="19"/>
      <c r="I19" s="19"/>
    </row>
    <row r="20" spans="1:9" ht="19.5" customHeight="1">
      <c r="A20" s="20"/>
      <c r="B20" s="144"/>
      <c r="C20" s="211" t="s">
        <v>41</v>
      </c>
      <c r="D20" s="212"/>
      <c r="E20" s="57" t="s">
        <v>38</v>
      </c>
      <c r="F20" s="137" t="s">
        <v>39</v>
      </c>
      <c r="G20" s="55" t="s">
        <v>48</v>
      </c>
      <c r="I20" s="19"/>
    </row>
    <row r="21" spans="2:9" ht="19.5" customHeight="1">
      <c r="B21" s="81" t="s">
        <v>9</v>
      </c>
      <c r="C21" s="208" t="s">
        <v>43</v>
      </c>
      <c r="D21" s="209"/>
      <c r="E21" s="37">
        <v>1500000</v>
      </c>
      <c r="F21" s="43">
        <v>300000</v>
      </c>
      <c r="H21" s="21"/>
      <c r="I21" s="21"/>
    </row>
    <row r="22" spans="2:9" ht="19.5" customHeight="1">
      <c r="B22" s="174" t="s">
        <v>10</v>
      </c>
      <c r="C22" s="199" t="s">
        <v>44</v>
      </c>
      <c r="D22" s="200"/>
      <c r="E22" s="38">
        <v>5000000</v>
      </c>
      <c r="F22" s="44"/>
      <c r="H22" s="21"/>
      <c r="I22" s="21"/>
    </row>
    <row r="23" spans="2:9" ht="19.5" customHeight="1">
      <c r="B23" s="174"/>
      <c r="C23" s="192" t="s">
        <v>45</v>
      </c>
      <c r="D23" s="193"/>
      <c r="E23" s="39"/>
      <c r="F23" s="45"/>
      <c r="H23" s="21"/>
      <c r="I23" s="21"/>
    </row>
    <row r="24" spans="2:9" ht="19.5" customHeight="1">
      <c r="B24" s="174"/>
      <c r="C24" s="192"/>
      <c r="D24" s="193"/>
      <c r="E24" s="39"/>
      <c r="F24" s="45"/>
      <c r="H24" s="21"/>
      <c r="I24" s="21"/>
    </row>
    <row r="25" spans="2:9" ht="19.5" customHeight="1">
      <c r="B25" s="174"/>
      <c r="C25" s="192"/>
      <c r="D25" s="193"/>
      <c r="E25" s="39"/>
      <c r="F25" s="45"/>
      <c r="H25" s="21"/>
      <c r="I25" s="21"/>
    </row>
    <row r="26" spans="2:9" ht="19.5" customHeight="1">
      <c r="B26" s="174"/>
      <c r="C26" s="192"/>
      <c r="D26" s="193"/>
      <c r="E26" s="39"/>
      <c r="F26" s="45"/>
      <c r="H26" s="21"/>
      <c r="I26" s="21"/>
    </row>
    <row r="27" spans="2:9" ht="19.5" customHeight="1">
      <c r="B27" s="174"/>
      <c r="C27" s="194"/>
      <c r="D27" s="195"/>
      <c r="E27" s="40"/>
      <c r="F27" s="46"/>
      <c r="H27" s="54" t="s">
        <v>54</v>
      </c>
      <c r="I27" s="21"/>
    </row>
    <row r="28" spans="2:9" ht="19.5" customHeight="1">
      <c r="B28" s="174" t="s">
        <v>1</v>
      </c>
      <c r="C28" s="199" t="s">
        <v>46</v>
      </c>
      <c r="D28" s="200"/>
      <c r="E28" s="41"/>
      <c r="F28" s="44">
        <v>500000</v>
      </c>
      <c r="G28" s="54"/>
      <c r="H28" s="32" t="s">
        <v>64</v>
      </c>
      <c r="I28" s="34" t="s">
        <v>67</v>
      </c>
    </row>
    <row r="29" spans="2:9" ht="19.5" customHeight="1">
      <c r="B29" s="174"/>
      <c r="C29" s="192"/>
      <c r="D29" s="193"/>
      <c r="E29" s="39"/>
      <c r="F29" s="45"/>
      <c r="G29" s="32"/>
      <c r="H29" s="21"/>
      <c r="I29" s="33" t="s">
        <v>66</v>
      </c>
    </row>
    <row r="30" spans="2:9" ht="19.5" customHeight="1">
      <c r="B30" s="174"/>
      <c r="C30" s="194"/>
      <c r="D30" s="195"/>
      <c r="E30" s="40"/>
      <c r="F30" s="46"/>
      <c r="G30" s="32"/>
      <c r="H30" s="32" t="s">
        <v>65</v>
      </c>
      <c r="I30" s="33" t="s">
        <v>68</v>
      </c>
    </row>
    <row r="31" spans="2:9" ht="19.5" customHeight="1" thickBot="1">
      <c r="B31" s="196" t="s">
        <v>11</v>
      </c>
      <c r="C31" s="197"/>
      <c r="D31" s="198"/>
      <c r="E31" s="47">
        <f>SUM(E21:E30)</f>
        <v>6500000</v>
      </c>
      <c r="F31" s="82">
        <f>SUM(F21:F30)</f>
        <v>800000</v>
      </c>
      <c r="G31" s="21"/>
      <c r="H31" s="21"/>
      <c r="I31" s="33" t="s">
        <v>69</v>
      </c>
    </row>
    <row r="32" spans="2:7" ht="19.5" customHeight="1" thickBot="1">
      <c r="B32" s="83"/>
      <c r="C32" s="74"/>
      <c r="D32" s="74"/>
      <c r="E32" s="36"/>
      <c r="F32" s="84"/>
      <c r="G32" s="85"/>
    </row>
    <row r="33" spans="1:10" ht="19.5" customHeight="1" thickBot="1">
      <c r="A33" s="35" t="s">
        <v>76</v>
      </c>
      <c r="B33" s="20" t="s">
        <v>80</v>
      </c>
      <c r="E33" s="119"/>
      <c r="F33" s="86">
        <f>D4+E31-F31</f>
        <v>76550000</v>
      </c>
      <c r="H33" s="33" t="s">
        <v>79</v>
      </c>
      <c r="J33" s="54"/>
    </row>
    <row r="34" spans="2:6" ht="19.5" customHeight="1">
      <c r="B34" s="2"/>
      <c r="E34" s="87"/>
      <c r="F34" s="88"/>
    </row>
    <row r="35" spans="1:2" ht="19.5" customHeight="1" thickBot="1">
      <c r="A35" s="35" t="s">
        <v>88</v>
      </c>
      <c r="B35" s="20" t="s">
        <v>40</v>
      </c>
    </row>
    <row r="36" spans="2:9" ht="19.5" customHeight="1">
      <c r="B36" s="184"/>
      <c r="C36" s="186" t="s">
        <v>41</v>
      </c>
      <c r="D36" s="187"/>
      <c r="E36" s="118" t="s">
        <v>14</v>
      </c>
      <c r="F36" s="121" t="s">
        <v>14</v>
      </c>
      <c r="G36" s="92"/>
      <c r="H36" s="139"/>
      <c r="I36" s="140"/>
    </row>
    <row r="37" spans="2:9" ht="19.5" customHeight="1">
      <c r="B37" s="185"/>
      <c r="C37" s="188"/>
      <c r="D37" s="189"/>
      <c r="E37" s="120"/>
      <c r="F37" s="122" t="s">
        <v>78</v>
      </c>
      <c r="G37" s="92"/>
      <c r="H37" s="148" t="s">
        <v>85</v>
      </c>
      <c r="I37" s="141"/>
    </row>
    <row r="38" spans="2:10" ht="19.5" customHeight="1">
      <c r="B38" s="81" t="s">
        <v>9</v>
      </c>
      <c r="C38" s="172" t="str">
        <f>C21</f>
        <v>日本　花子</v>
      </c>
      <c r="D38" s="173"/>
      <c r="E38" s="124">
        <f>IF(OR(D7=0,D7=""),0,G38-E21)</f>
        <v>36775000</v>
      </c>
      <c r="F38" s="131">
        <f>IF(OR(D7=0,D7=""),0,E38+F21)</f>
        <v>37075000</v>
      </c>
      <c r="G38" s="150">
        <f>IF(OR($D$7=0,$D$7=""),$F$33,$F$33*$D$7*0.5)</f>
        <v>38275000</v>
      </c>
      <c r="H38" s="142"/>
      <c r="I38" s="142"/>
      <c r="J38" s="138"/>
    </row>
    <row r="39" spans="2:9" ht="19.5" customHeight="1">
      <c r="B39" s="174" t="s">
        <v>10</v>
      </c>
      <c r="C39" s="175" t="str">
        <f aca="true" t="shared" si="0" ref="C39:C47">C22</f>
        <v>日本　太郎</v>
      </c>
      <c r="D39" s="176"/>
      <c r="E39" s="125">
        <f aca="true" t="shared" si="1" ref="E39:E44">IF(OR($D$8=0,$D$8=""),0,IF(C39=0,0,$G$38/($D$8*2+$D$9)*$D$8*2/$D$8-E22))</f>
        <v>10310000</v>
      </c>
      <c r="F39" s="132">
        <f aca="true" t="shared" si="2" ref="F39:F44">IF(OR($D$8=0,$D$8=""),0,E39+F22)</f>
        <v>10310000</v>
      </c>
      <c r="G39" s="142"/>
      <c r="H39" s="143"/>
      <c r="I39" s="142"/>
    </row>
    <row r="40" spans="2:9" ht="19.5" customHeight="1">
      <c r="B40" s="174"/>
      <c r="C40" s="177" t="str">
        <f t="shared" si="0"/>
        <v>横浜　洋子</v>
      </c>
      <c r="D40" s="178"/>
      <c r="E40" s="126">
        <f t="shared" si="1"/>
        <v>15310000</v>
      </c>
      <c r="F40" s="133">
        <f t="shared" si="2"/>
        <v>15310000</v>
      </c>
      <c r="G40" s="142"/>
      <c r="H40" s="143"/>
      <c r="I40" s="142"/>
    </row>
    <row r="41" spans="2:9" ht="19.5" customHeight="1">
      <c r="B41" s="174"/>
      <c r="C41" s="177">
        <f t="shared" si="0"/>
        <v>0</v>
      </c>
      <c r="D41" s="178"/>
      <c r="E41" s="126">
        <f t="shared" si="1"/>
        <v>0</v>
      </c>
      <c r="F41" s="133">
        <f t="shared" si="2"/>
        <v>0</v>
      </c>
      <c r="G41" s="142"/>
      <c r="H41" s="146"/>
      <c r="I41" s="142"/>
    </row>
    <row r="42" spans="2:9" ht="19.5" customHeight="1">
      <c r="B42" s="174"/>
      <c r="C42" s="177">
        <f t="shared" si="0"/>
        <v>0</v>
      </c>
      <c r="D42" s="178"/>
      <c r="E42" s="126">
        <f t="shared" si="1"/>
        <v>0</v>
      </c>
      <c r="F42" s="133">
        <f t="shared" si="2"/>
        <v>0</v>
      </c>
      <c r="G42" s="142"/>
      <c r="H42" s="146"/>
      <c r="I42" s="142"/>
    </row>
    <row r="43" spans="2:9" ht="19.5" customHeight="1">
      <c r="B43" s="174"/>
      <c r="C43" s="177">
        <f t="shared" si="0"/>
        <v>0</v>
      </c>
      <c r="D43" s="178"/>
      <c r="E43" s="126">
        <f t="shared" si="1"/>
        <v>0</v>
      </c>
      <c r="F43" s="133">
        <f t="shared" si="2"/>
        <v>0</v>
      </c>
      <c r="G43" s="142"/>
      <c r="H43" s="146" t="s">
        <v>81</v>
      </c>
      <c r="I43" s="142"/>
    </row>
    <row r="44" spans="2:9" ht="19.5" customHeight="1">
      <c r="B44" s="174"/>
      <c r="C44" s="182">
        <f t="shared" si="0"/>
        <v>0</v>
      </c>
      <c r="D44" s="183"/>
      <c r="E44" s="127">
        <f t="shared" si="1"/>
        <v>0</v>
      </c>
      <c r="F44" s="134">
        <f t="shared" si="2"/>
        <v>0</v>
      </c>
      <c r="G44" s="142"/>
      <c r="H44" s="146" t="s">
        <v>82</v>
      </c>
      <c r="I44" s="142"/>
    </row>
    <row r="45" spans="2:9" ht="19.5" customHeight="1">
      <c r="B45" s="174" t="s">
        <v>1</v>
      </c>
      <c r="C45" s="175" t="str">
        <f t="shared" si="0"/>
        <v>湊　さくら</v>
      </c>
      <c r="D45" s="176"/>
      <c r="E45" s="128">
        <f>IF(OR($D$9=0,$D$9=""),0,IF(C45=0,0,$G$38/($D$8*2+$D$9)*$D$9/$D$9-E28))</f>
        <v>7655000</v>
      </c>
      <c r="F45" s="132">
        <f>IF(OR($D$9=0,$D$9=""),0,E45+F28)</f>
        <v>8155000</v>
      </c>
      <c r="G45" s="142"/>
      <c r="H45" s="147" t="s">
        <v>83</v>
      </c>
      <c r="I45" s="142"/>
    </row>
    <row r="46" spans="2:9" ht="19.5" customHeight="1">
      <c r="B46" s="174"/>
      <c r="C46" s="177">
        <f t="shared" si="0"/>
        <v>0</v>
      </c>
      <c r="D46" s="178"/>
      <c r="E46" s="129">
        <f>IF(OR($D$9=0,$D$9=""),0,IF(C46=0,0,$G$38/($D$8*2+$D$9)*$D$9/$D$9-E29))</f>
        <v>0</v>
      </c>
      <c r="F46" s="133">
        <f>IF(OR($D$9=0,$D$9=""),0,E46+F29)</f>
        <v>0</v>
      </c>
      <c r="G46" s="142"/>
      <c r="H46" s="147" t="s">
        <v>84</v>
      </c>
      <c r="I46" s="142"/>
    </row>
    <row r="47" spans="2:9" ht="19.5" customHeight="1">
      <c r="B47" s="166"/>
      <c r="C47" s="167">
        <f t="shared" si="0"/>
        <v>0</v>
      </c>
      <c r="D47" s="181"/>
      <c r="E47" s="130">
        <f>IF(OR($D$9=0,$D$9=""),0,IF(C47=0,0,$G$38/($D$8*2+$D$9)*$D$9/$D$9-E30))</f>
        <v>0</v>
      </c>
      <c r="F47" s="135">
        <f>IF(OR($D$9=0,$D$9=""),0,E47+F30)</f>
        <v>0</v>
      </c>
      <c r="G47" s="142"/>
      <c r="H47" s="142"/>
      <c r="I47" s="142"/>
    </row>
    <row r="48" spans="2:6" ht="19.5" customHeight="1" thickBot="1">
      <c r="B48" s="179" t="s">
        <v>77</v>
      </c>
      <c r="C48" s="180"/>
      <c r="D48" s="180"/>
      <c r="E48" s="123">
        <f>SUM(E38:E47)</f>
        <v>70050000</v>
      </c>
      <c r="F48" s="136">
        <f>SUM(F38:F47)</f>
        <v>70850000</v>
      </c>
    </row>
    <row r="49" ht="19.5" customHeight="1"/>
    <row r="53" spans="3:7" ht="24" customHeight="1">
      <c r="C53" s="145"/>
      <c r="D53" s="145"/>
      <c r="E53" s="145"/>
      <c r="F53" s="145"/>
      <c r="G53" s="145"/>
    </row>
  </sheetData>
  <sheetProtection password="8687" sheet="1" objects="1" scenarios="1"/>
  <mergeCells count="36">
    <mergeCell ref="C24:D24"/>
    <mergeCell ref="C25:D25"/>
    <mergeCell ref="C26:D26"/>
    <mergeCell ref="C27:D27"/>
    <mergeCell ref="B4:C4"/>
    <mergeCell ref="B6:D6"/>
    <mergeCell ref="B15:B16"/>
    <mergeCell ref="C22:D22"/>
    <mergeCell ref="C21:D21"/>
    <mergeCell ref="B7:C7"/>
    <mergeCell ref="B8:B9"/>
    <mergeCell ref="B13:C13"/>
    <mergeCell ref="C20:D20"/>
    <mergeCell ref="B36:B37"/>
    <mergeCell ref="C36:D37"/>
    <mergeCell ref="B14:C14"/>
    <mergeCell ref="B22:B27"/>
    <mergeCell ref="C23:D23"/>
    <mergeCell ref="C29:D29"/>
    <mergeCell ref="C30:D30"/>
    <mergeCell ref="B31:D31"/>
    <mergeCell ref="B28:B30"/>
    <mergeCell ref="C28:D28"/>
    <mergeCell ref="B48:D48"/>
    <mergeCell ref="B45:B47"/>
    <mergeCell ref="C45:D45"/>
    <mergeCell ref="C46:D46"/>
    <mergeCell ref="C47:D47"/>
    <mergeCell ref="C38:D38"/>
    <mergeCell ref="B39:B44"/>
    <mergeCell ref="C39:D39"/>
    <mergeCell ref="C40:D40"/>
    <mergeCell ref="C41:D41"/>
    <mergeCell ref="C42:D42"/>
    <mergeCell ref="C43:D43"/>
    <mergeCell ref="C44:D4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2"/>
  <headerFooter alignWithMargins="0">
    <oddFooter>&amp;R入力例－計算－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showGridLines="0" showRowColHeaders="0" tabSelected="1" workbookViewId="0" topLeftCell="A1">
      <selection activeCell="E5" sqref="E5"/>
    </sheetView>
  </sheetViews>
  <sheetFormatPr defaultColWidth="9.00390625" defaultRowHeight="13.5"/>
  <cols>
    <col min="1" max="1" width="3.625" style="0" customWidth="1"/>
    <col min="2" max="2" width="5.25390625" style="0" bestFit="1" customWidth="1"/>
    <col min="3" max="3" width="17.625" style="0" customWidth="1"/>
    <col min="4" max="4" width="14.375" style="0" customWidth="1"/>
    <col min="5" max="11" width="11.875" style="0" customWidth="1"/>
  </cols>
  <sheetData>
    <row r="1" spans="1:6" ht="26.25" customHeight="1" thickBot="1">
      <c r="A1" s="30" t="s">
        <v>27</v>
      </c>
      <c r="F1" s="6"/>
    </row>
    <row r="2" spans="2:11" ht="30" customHeight="1" thickBot="1">
      <c r="B2" s="170" t="s">
        <v>15</v>
      </c>
      <c r="C2" s="171"/>
      <c r="D2" s="18">
        <f>D14-D16</f>
        <v>0</v>
      </c>
      <c r="E2" s="58" t="s">
        <v>49</v>
      </c>
      <c r="G2" s="5"/>
      <c r="H2" s="5"/>
      <c r="I2" s="5"/>
      <c r="J2" s="5"/>
      <c r="K2" s="5"/>
    </row>
    <row r="3" spans="3:11" ht="6" customHeight="1">
      <c r="C3" s="3"/>
      <c r="D3" s="10"/>
      <c r="E3" s="3"/>
      <c r="F3" s="5"/>
      <c r="G3" s="5"/>
      <c r="H3" s="5"/>
      <c r="I3" s="5"/>
      <c r="J3" s="5"/>
      <c r="K3" s="5"/>
    </row>
    <row r="4" spans="2:11" ht="19.5" customHeight="1">
      <c r="B4" s="169" t="s">
        <v>18</v>
      </c>
      <c r="C4" s="169"/>
      <c r="D4" s="12" t="s">
        <v>19</v>
      </c>
      <c r="E4" s="28" t="s">
        <v>20</v>
      </c>
      <c r="F4" s="29" t="s">
        <v>21</v>
      </c>
      <c r="G4" s="29" t="s">
        <v>22</v>
      </c>
      <c r="H4" s="29" t="s">
        <v>23</v>
      </c>
      <c r="I4" s="29" t="s">
        <v>24</v>
      </c>
      <c r="J4" s="29" t="s">
        <v>25</v>
      </c>
      <c r="K4" s="26" t="s">
        <v>26</v>
      </c>
    </row>
    <row r="5" spans="2:11" ht="19.5" customHeight="1">
      <c r="B5" s="168" t="s">
        <v>16</v>
      </c>
      <c r="C5" s="23" t="s">
        <v>93</v>
      </c>
      <c r="D5" s="14">
        <f>SUM(E5:K5)</f>
        <v>0</v>
      </c>
      <c r="E5" s="62"/>
      <c r="F5" s="63"/>
      <c r="G5" s="63"/>
      <c r="H5" s="63"/>
      <c r="I5" s="63"/>
      <c r="J5" s="63"/>
      <c r="K5" s="64"/>
    </row>
    <row r="6" spans="2:11" ht="19.5" customHeight="1">
      <c r="B6" s="168"/>
      <c r="C6" s="24" t="s">
        <v>94</v>
      </c>
      <c r="D6" s="15">
        <f aca="true" t="shared" si="0" ref="D6:D13">SUM(E6:K6)</f>
        <v>0</v>
      </c>
      <c r="E6" s="65"/>
      <c r="F6" s="66"/>
      <c r="G6" s="66"/>
      <c r="H6" s="66"/>
      <c r="I6" s="66"/>
      <c r="J6" s="66"/>
      <c r="K6" s="67"/>
    </row>
    <row r="7" spans="2:11" ht="19.5" customHeight="1">
      <c r="B7" s="168"/>
      <c r="C7" s="24" t="s">
        <v>95</v>
      </c>
      <c r="D7" s="15">
        <f t="shared" si="0"/>
        <v>0</v>
      </c>
      <c r="E7" s="65"/>
      <c r="F7" s="66"/>
      <c r="G7" s="66"/>
      <c r="H7" s="66"/>
      <c r="I7" s="66"/>
      <c r="J7" s="66"/>
      <c r="K7" s="67"/>
    </row>
    <row r="8" spans="2:11" ht="19.5" customHeight="1">
      <c r="B8" s="168"/>
      <c r="C8" s="24" t="s">
        <v>5</v>
      </c>
      <c r="D8" s="15">
        <f t="shared" si="0"/>
        <v>0</v>
      </c>
      <c r="E8" s="65"/>
      <c r="F8" s="66"/>
      <c r="G8" s="66"/>
      <c r="H8" s="66"/>
      <c r="I8" s="66"/>
      <c r="J8" s="66"/>
      <c r="K8" s="67"/>
    </row>
    <row r="9" spans="2:11" ht="19.5" customHeight="1">
      <c r="B9" s="168"/>
      <c r="C9" s="24" t="s">
        <v>6</v>
      </c>
      <c r="D9" s="15">
        <f t="shared" si="0"/>
        <v>0</v>
      </c>
      <c r="E9" s="65"/>
      <c r="F9" s="66"/>
      <c r="G9" s="66"/>
      <c r="H9" s="66"/>
      <c r="I9" s="66"/>
      <c r="J9" s="66"/>
      <c r="K9" s="67"/>
    </row>
    <row r="10" spans="2:11" ht="19.5" customHeight="1">
      <c r="B10" s="168"/>
      <c r="C10" s="24" t="s">
        <v>96</v>
      </c>
      <c r="D10" s="15">
        <f t="shared" si="0"/>
        <v>0</v>
      </c>
      <c r="E10" s="65"/>
      <c r="F10" s="66"/>
      <c r="G10" s="66"/>
      <c r="H10" s="66"/>
      <c r="I10" s="66"/>
      <c r="J10" s="66"/>
      <c r="K10" s="67"/>
    </row>
    <row r="11" spans="2:11" ht="19.5" customHeight="1">
      <c r="B11" s="168"/>
      <c r="C11" s="24" t="s">
        <v>8</v>
      </c>
      <c r="D11" s="15">
        <f t="shared" si="0"/>
        <v>0</v>
      </c>
      <c r="E11" s="65"/>
      <c r="F11" s="66"/>
      <c r="G11" s="66"/>
      <c r="H11" s="66"/>
      <c r="I11" s="66"/>
      <c r="J11" s="66"/>
      <c r="K11" s="67"/>
    </row>
    <row r="12" spans="2:11" ht="19.5" customHeight="1">
      <c r="B12" s="168"/>
      <c r="C12" s="24"/>
      <c r="D12" s="15">
        <f t="shared" si="0"/>
        <v>0</v>
      </c>
      <c r="E12" s="65"/>
      <c r="F12" s="66"/>
      <c r="G12" s="66"/>
      <c r="H12" s="66"/>
      <c r="I12" s="66"/>
      <c r="J12" s="66"/>
      <c r="K12" s="67"/>
    </row>
    <row r="13" spans="2:11" ht="19.5" customHeight="1">
      <c r="B13" s="168"/>
      <c r="C13" s="25"/>
      <c r="D13" s="16">
        <f t="shared" si="0"/>
        <v>0</v>
      </c>
      <c r="E13" s="68"/>
      <c r="F13" s="69"/>
      <c r="G13" s="69"/>
      <c r="H13" s="69"/>
      <c r="I13" s="69"/>
      <c r="J13" s="69"/>
      <c r="K13" s="70"/>
    </row>
    <row r="14" spans="2:11" ht="19.5" customHeight="1">
      <c r="B14" s="168"/>
      <c r="C14" s="26" t="s">
        <v>7</v>
      </c>
      <c r="D14" s="17">
        <f>SUM(D5:D13)</f>
        <v>0</v>
      </c>
      <c r="E14" s="59">
        <f>SUM(E5:E13)</f>
        <v>0</v>
      </c>
      <c r="F14" s="60">
        <f aca="true" t="shared" si="1" ref="F14:K14">SUM(F5:F13)</f>
        <v>0</v>
      </c>
      <c r="G14" s="60">
        <f t="shared" si="1"/>
        <v>0</v>
      </c>
      <c r="H14" s="60">
        <f t="shared" si="1"/>
        <v>0</v>
      </c>
      <c r="I14" s="60">
        <f t="shared" si="1"/>
        <v>0</v>
      </c>
      <c r="J14" s="60">
        <f t="shared" si="1"/>
        <v>0</v>
      </c>
      <c r="K14" s="61">
        <f t="shared" si="1"/>
        <v>0</v>
      </c>
    </row>
    <row r="15" spans="1:11" ht="11.25" customHeight="1">
      <c r="A15" s="4"/>
      <c r="B15" s="9"/>
      <c r="C15" s="7"/>
      <c r="D15" s="8"/>
      <c r="E15" s="11"/>
      <c r="F15" s="11"/>
      <c r="G15" s="11"/>
      <c r="H15" s="11"/>
      <c r="I15" s="11"/>
      <c r="J15" s="11"/>
      <c r="K15" s="11"/>
    </row>
    <row r="16" spans="2:11" ht="19.5" customHeight="1">
      <c r="B16" s="22" t="s">
        <v>17</v>
      </c>
      <c r="C16" s="27" t="s">
        <v>97</v>
      </c>
      <c r="D16" s="13">
        <f>SUM(E16:K16)</f>
        <v>0</v>
      </c>
      <c r="E16" s="71"/>
      <c r="F16" s="72"/>
      <c r="G16" s="72"/>
      <c r="H16" s="72"/>
      <c r="I16" s="72"/>
      <c r="J16" s="72"/>
      <c r="K16" s="73"/>
    </row>
    <row r="19" spans="2:3" ht="13.5">
      <c r="B19" s="224" t="s">
        <v>98</v>
      </c>
      <c r="C19" s="224" t="s">
        <v>99</v>
      </c>
    </row>
    <row r="20" spans="2:3" ht="13.5">
      <c r="B20" s="224" t="s">
        <v>100</v>
      </c>
      <c r="C20" s="224" t="s">
        <v>101</v>
      </c>
    </row>
    <row r="21" spans="2:3" ht="13.5">
      <c r="B21" s="224"/>
      <c r="C21" s="224" t="s">
        <v>117</v>
      </c>
    </row>
    <row r="22" spans="2:3" ht="13.5">
      <c r="B22" s="224"/>
      <c r="C22" s="224" t="s">
        <v>118</v>
      </c>
    </row>
    <row r="23" spans="2:3" ht="13.5">
      <c r="B23" s="224"/>
      <c r="C23" s="224" t="s">
        <v>119</v>
      </c>
    </row>
    <row r="24" spans="2:3" ht="13.5">
      <c r="B24" s="224"/>
      <c r="C24" s="224" t="s">
        <v>120</v>
      </c>
    </row>
    <row r="25" spans="2:3" ht="13.5">
      <c r="B25" s="224"/>
      <c r="C25" s="224" t="s">
        <v>102</v>
      </c>
    </row>
    <row r="26" spans="2:3" ht="13.5">
      <c r="B26" s="224" t="s">
        <v>103</v>
      </c>
      <c r="C26" s="224" t="s">
        <v>104</v>
      </c>
    </row>
    <row r="27" spans="2:3" ht="13.5">
      <c r="B27" s="224" t="s">
        <v>105</v>
      </c>
      <c r="C27" s="224" t="s">
        <v>114</v>
      </c>
    </row>
    <row r="28" spans="2:3" ht="13.5">
      <c r="B28" s="224"/>
      <c r="C28" s="224" t="s">
        <v>115</v>
      </c>
    </row>
    <row r="29" spans="2:3" ht="13.5">
      <c r="B29" s="224" t="s">
        <v>106</v>
      </c>
      <c r="C29" s="224" t="s">
        <v>116</v>
      </c>
    </row>
    <row r="30" spans="2:3" ht="13.5">
      <c r="B30" s="224"/>
      <c r="C30" s="224" t="s">
        <v>107</v>
      </c>
    </row>
    <row r="31" spans="2:3" ht="13.5">
      <c r="B31" s="224" t="s">
        <v>108</v>
      </c>
      <c r="C31" s="224" t="s">
        <v>109</v>
      </c>
    </row>
    <row r="32" spans="2:3" ht="13.5">
      <c r="B32" s="224" t="s">
        <v>110</v>
      </c>
      <c r="C32" s="224" t="s">
        <v>111</v>
      </c>
    </row>
    <row r="33" spans="2:3" ht="13.5">
      <c r="B33" s="224" t="s">
        <v>112</v>
      </c>
      <c r="C33" s="224" t="s">
        <v>113</v>
      </c>
    </row>
  </sheetData>
  <sheetProtection password="8687" sheet="1" objects="1" scenarios="1"/>
  <mergeCells count="3">
    <mergeCell ref="B5:B14"/>
    <mergeCell ref="B4:C4"/>
    <mergeCell ref="B2:C2"/>
  </mergeCells>
  <dataValidations count="1">
    <dataValidation allowBlank="1" showInputMessage="1" showErrorMessage="1" imeMode="off" sqref="E16:K16 E5:K13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&amp;R相続財産総額の算出－明細－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53"/>
  <sheetViews>
    <sheetView showGridLines="0" showRowColHeaders="0" showOutlineSymbols="0" zoomScale="90" zoomScaleNormal="90" workbookViewId="0" topLeftCell="A1">
      <selection activeCell="D7" sqref="D7"/>
    </sheetView>
  </sheetViews>
  <sheetFormatPr defaultColWidth="9.00390625" defaultRowHeight="24" customHeight="1"/>
  <cols>
    <col min="1" max="1" width="4.125" style="1" customWidth="1"/>
    <col min="2" max="2" width="8.125" style="1" customWidth="1"/>
    <col min="3" max="3" width="10.75390625" style="1" customWidth="1"/>
    <col min="4" max="8" width="14.625" style="1" customWidth="1"/>
    <col min="9" max="9" width="15.25390625" style="1" customWidth="1"/>
    <col min="10" max="10" width="11.00390625" style="1" bestFit="1" customWidth="1"/>
    <col min="11" max="16384" width="9.00390625" style="1" customWidth="1"/>
  </cols>
  <sheetData>
    <row r="1" spans="1:7" ht="27" customHeight="1">
      <c r="A1" s="42" t="s">
        <v>42</v>
      </c>
      <c r="G1" s="149"/>
    </row>
    <row r="2" spans="1:7" ht="19.5" customHeight="1">
      <c r="A2" s="20" t="s">
        <v>32</v>
      </c>
      <c r="D2" s="74"/>
      <c r="E2" s="31"/>
      <c r="G2" s="56"/>
    </row>
    <row r="3" ht="19.5" customHeight="1" thickBot="1"/>
    <row r="4" spans="2:4" ht="19.5" customHeight="1" thickBot="1">
      <c r="B4" s="201" t="s">
        <v>15</v>
      </c>
      <c r="C4" s="202"/>
      <c r="D4" s="48">
        <f>'相続財産の明細'!D2</f>
        <v>0</v>
      </c>
    </row>
    <row r="5" ht="19.5" customHeight="1" thickBot="1"/>
    <row r="6" spans="2:5" ht="19.5" customHeight="1">
      <c r="B6" s="203" t="s">
        <v>28</v>
      </c>
      <c r="C6" s="204"/>
      <c r="D6" s="205"/>
      <c r="E6" s="55" t="s">
        <v>47</v>
      </c>
    </row>
    <row r="7" spans="2:8" ht="19.5" customHeight="1">
      <c r="B7" s="190" t="s">
        <v>0</v>
      </c>
      <c r="C7" s="191"/>
      <c r="D7" s="151"/>
      <c r="F7" s="2"/>
      <c r="G7" s="54"/>
      <c r="H7" s="54" t="s">
        <v>54</v>
      </c>
    </row>
    <row r="8" spans="2:9" ht="19.5" customHeight="1">
      <c r="B8" s="206" t="s">
        <v>2</v>
      </c>
      <c r="C8" s="75" t="s">
        <v>3</v>
      </c>
      <c r="D8" s="152"/>
      <c r="G8" s="32"/>
      <c r="H8" s="32" t="s">
        <v>52</v>
      </c>
      <c r="I8" s="33" t="s">
        <v>29</v>
      </c>
    </row>
    <row r="9" spans="2:9" ht="19.5" customHeight="1" thickBot="1">
      <c r="B9" s="207"/>
      <c r="C9" s="76" t="s">
        <v>1</v>
      </c>
      <c r="D9" s="153"/>
      <c r="G9" s="32"/>
      <c r="H9" s="32" t="s">
        <v>30</v>
      </c>
      <c r="I9" s="33" t="s">
        <v>31</v>
      </c>
    </row>
    <row r="10" ht="19.5" customHeight="1">
      <c r="B10" s="2"/>
    </row>
    <row r="11" ht="19.5" customHeight="1">
      <c r="A11" s="20" t="s">
        <v>92</v>
      </c>
    </row>
    <row r="12" spans="4:5" ht="19.5" customHeight="1" thickBot="1">
      <c r="D12" s="56"/>
      <c r="E12" s="77" t="s">
        <v>35</v>
      </c>
    </row>
    <row r="13" spans="2:8" ht="19.5" customHeight="1">
      <c r="B13" s="203" t="s">
        <v>4</v>
      </c>
      <c r="C13" s="210"/>
      <c r="D13" s="78" t="s">
        <v>33</v>
      </c>
      <c r="E13" s="79" t="s">
        <v>34</v>
      </c>
      <c r="G13" s="54"/>
      <c r="H13" s="54" t="s">
        <v>54</v>
      </c>
    </row>
    <row r="14" spans="2:9" ht="19.5" customHeight="1">
      <c r="B14" s="190" t="s">
        <v>0</v>
      </c>
      <c r="C14" s="191"/>
      <c r="D14" s="49">
        <f>D4*D7*0.5</f>
        <v>0</v>
      </c>
      <c r="E14" s="50">
        <f>D14*1/2</f>
        <v>0</v>
      </c>
      <c r="G14" s="32"/>
      <c r="H14" s="32" t="s">
        <v>53</v>
      </c>
      <c r="I14" s="34" t="s">
        <v>36</v>
      </c>
    </row>
    <row r="15" spans="2:9" ht="19.5" customHeight="1">
      <c r="B15" s="206" t="s">
        <v>2</v>
      </c>
      <c r="C15" s="75" t="s">
        <v>12</v>
      </c>
      <c r="D15" s="51">
        <f>IF(OR(D8=0,D8=""),0,(D4-D14)/(D8*2+D9)*D8*2/D8)</f>
        <v>0</v>
      </c>
      <c r="E15" s="50">
        <f>D15*1/2</f>
        <v>0</v>
      </c>
      <c r="I15" s="34" t="s">
        <v>37</v>
      </c>
    </row>
    <row r="16" spans="2:8" ht="19.5" customHeight="1" thickBot="1">
      <c r="B16" s="207"/>
      <c r="C16" s="76" t="s">
        <v>1</v>
      </c>
      <c r="D16" s="52">
        <f>IF(OR(D9=0,D9=""),0,(D4-D14)/(D8*2+D9)*D9/D9)</f>
        <v>0</v>
      </c>
      <c r="E16" s="53">
        <f>D16*1/2</f>
        <v>0</v>
      </c>
      <c r="G16" s="89"/>
      <c r="H16" s="89" t="s">
        <v>63</v>
      </c>
    </row>
    <row r="17" ht="19.5" customHeight="1">
      <c r="L17" s="80"/>
    </row>
    <row r="18" spans="1:9" ht="19.5" customHeight="1">
      <c r="A18" s="20" t="s">
        <v>89</v>
      </c>
      <c r="F18" s="33"/>
      <c r="H18" s="19"/>
      <c r="I18" s="19"/>
    </row>
    <row r="19" spans="1:2" ht="19.5" customHeight="1" thickBot="1">
      <c r="A19" s="35" t="s">
        <v>50</v>
      </c>
      <c r="B19" s="20" t="s">
        <v>13</v>
      </c>
    </row>
    <row r="20" spans="1:7" ht="19.5" customHeight="1">
      <c r="A20" s="20"/>
      <c r="B20" s="144"/>
      <c r="C20" s="211" t="s">
        <v>41</v>
      </c>
      <c r="D20" s="212"/>
      <c r="E20" s="57" t="s">
        <v>38</v>
      </c>
      <c r="F20" s="137" t="s">
        <v>39</v>
      </c>
      <c r="G20" s="55" t="s">
        <v>48</v>
      </c>
    </row>
    <row r="21" spans="2:6" ht="19.5" customHeight="1">
      <c r="B21" s="81" t="s">
        <v>9</v>
      </c>
      <c r="C21" s="219"/>
      <c r="D21" s="220"/>
      <c r="E21" s="154"/>
      <c r="F21" s="155"/>
    </row>
    <row r="22" spans="2:6" ht="19.5" customHeight="1">
      <c r="B22" s="174" t="s">
        <v>10</v>
      </c>
      <c r="C22" s="217"/>
      <c r="D22" s="218"/>
      <c r="E22" s="156"/>
      <c r="F22" s="157"/>
    </row>
    <row r="23" spans="2:6" ht="19.5" customHeight="1">
      <c r="B23" s="174"/>
      <c r="C23" s="213"/>
      <c r="D23" s="214"/>
      <c r="E23" s="158"/>
      <c r="F23" s="159"/>
    </row>
    <row r="24" spans="2:6" ht="19.5" customHeight="1">
      <c r="B24" s="174"/>
      <c r="C24" s="213"/>
      <c r="D24" s="214"/>
      <c r="E24" s="158"/>
      <c r="F24" s="159"/>
    </row>
    <row r="25" spans="2:6" ht="19.5" customHeight="1">
      <c r="B25" s="174"/>
      <c r="C25" s="213"/>
      <c r="D25" s="214"/>
      <c r="E25" s="158"/>
      <c r="F25" s="159"/>
    </row>
    <row r="26" spans="2:6" ht="19.5" customHeight="1">
      <c r="B26" s="174"/>
      <c r="C26" s="213"/>
      <c r="D26" s="214"/>
      <c r="E26" s="158"/>
      <c r="F26" s="159"/>
    </row>
    <row r="27" spans="2:8" ht="19.5" customHeight="1">
      <c r="B27" s="174"/>
      <c r="C27" s="215"/>
      <c r="D27" s="216"/>
      <c r="E27" s="160"/>
      <c r="F27" s="161"/>
      <c r="H27" s="54" t="s">
        <v>54</v>
      </c>
    </row>
    <row r="28" spans="2:9" ht="19.5" customHeight="1">
      <c r="B28" s="174" t="s">
        <v>1</v>
      </c>
      <c r="C28" s="217"/>
      <c r="D28" s="218"/>
      <c r="E28" s="162"/>
      <c r="F28" s="157"/>
      <c r="G28" s="54"/>
      <c r="H28" s="32" t="s">
        <v>64</v>
      </c>
      <c r="I28" s="34" t="s">
        <v>67</v>
      </c>
    </row>
    <row r="29" spans="2:9" ht="19.5" customHeight="1">
      <c r="B29" s="174"/>
      <c r="C29" s="213"/>
      <c r="D29" s="214"/>
      <c r="E29" s="158"/>
      <c r="F29" s="159"/>
      <c r="G29" s="32"/>
      <c r="I29" s="33" t="s">
        <v>71</v>
      </c>
    </row>
    <row r="30" spans="2:9" ht="19.5" customHeight="1">
      <c r="B30" s="174"/>
      <c r="C30" s="215"/>
      <c r="D30" s="216"/>
      <c r="E30" s="160"/>
      <c r="F30" s="161"/>
      <c r="G30" s="32"/>
      <c r="H30" s="32" t="s">
        <v>65</v>
      </c>
      <c r="I30" s="33" t="s">
        <v>68</v>
      </c>
    </row>
    <row r="31" spans="2:9" ht="19.5" customHeight="1" thickBot="1">
      <c r="B31" s="196" t="s">
        <v>11</v>
      </c>
      <c r="C31" s="197"/>
      <c r="D31" s="198"/>
      <c r="E31" s="47">
        <f>SUM(E21:E30)</f>
        <v>0</v>
      </c>
      <c r="F31" s="82">
        <f>SUM(F21:F30)</f>
        <v>0</v>
      </c>
      <c r="I31" s="33" t="s">
        <v>69</v>
      </c>
    </row>
    <row r="32" spans="2:7" ht="19.5" customHeight="1" thickBot="1">
      <c r="B32" s="83"/>
      <c r="C32" s="74"/>
      <c r="D32" s="74"/>
      <c r="E32" s="36"/>
      <c r="F32" s="84"/>
      <c r="G32" s="85"/>
    </row>
    <row r="33" spans="1:10" ht="19.5" customHeight="1" thickBot="1">
      <c r="A33" s="35" t="s">
        <v>90</v>
      </c>
      <c r="B33" s="20" t="s">
        <v>80</v>
      </c>
      <c r="E33" s="119"/>
      <c r="F33" s="86">
        <f>D4+E31-F31</f>
        <v>0</v>
      </c>
      <c r="H33" s="33" t="s">
        <v>79</v>
      </c>
      <c r="J33" s="54"/>
    </row>
    <row r="34" spans="2:6" ht="19.5" customHeight="1">
      <c r="B34" s="2"/>
      <c r="E34" s="87"/>
      <c r="F34" s="88"/>
    </row>
    <row r="35" spans="1:2" ht="19.5" customHeight="1" thickBot="1">
      <c r="A35" s="35" t="s">
        <v>51</v>
      </c>
      <c r="B35" s="20" t="s">
        <v>40</v>
      </c>
    </row>
    <row r="36" spans="2:9" ht="19.5" customHeight="1">
      <c r="B36" s="184"/>
      <c r="C36" s="186" t="s">
        <v>41</v>
      </c>
      <c r="D36" s="187"/>
      <c r="E36" s="118" t="s">
        <v>14</v>
      </c>
      <c r="F36" s="121" t="s">
        <v>14</v>
      </c>
      <c r="G36" s="92"/>
      <c r="H36" s="139"/>
      <c r="I36" s="140"/>
    </row>
    <row r="37" spans="2:9" ht="19.5" customHeight="1">
      <c r="B37" s="185"/>
      <c r="C37" s="188"/>
      <c r="D37" s="189"/>
      <c r="E37" s="120"/>
      <c r="F37" s="122" t="s">
        <v>78</v>
      </c>
      <c r="G37" s="92"/>
      <c r="H37" s="148"/>
      <c r="I37" s="141"/>
    </row>
    <row r="38" spans="2:10" ht="19.5" customHeight="1">
      <c r="B38" s="81" t="s">
        <v>9</v>
      </c>
      <c r="C38" s="172">
        <f aca="true" t="shared" si="0" ref="C38:C47">C21</f>
        <v>0</v>
      </c>
      <c r="D38" s="173"/>
      <c r="E38" s="124">
        <f>IF(OR(D7=0,D7=""),0,G38-E21)</f>
        <v>0</v>
      </c>
      <c r="F38" s="131">
        <f>IF(OR(D7=0,D7=""),0,E38+F21)</f>
        <v>0</v>
      </c>
      <c r="G38" s="150">
        <f>IF(OR($D$7=0,$D$7=""),$F$33,$F$33*$D$7*0.5)</f>
        <v>0</v>
      </c>
      <c r="H38" s="142"/>
      <c r="I38" s="142"/>
      <c r="J38" s="138"/>
    </row>
    <row r="39" spans="2:9" ht="19.5" customHeight="1">
      <c r="B39" s="174" t="s">
        <v>10</v>
      </c>
      <c r="C39" s="175">
        <f t="shared" si="0"/>
        <v>0</v>
      </c>
      <c r="D39" s="176"/>
      <c r="E39" s="125">
        <f aca="true" t="shared" si="1" ref="E39:E44">IF(OR($D$8=0,$D$8=""),0,IF(C39=0,0,$G$38/($D$8*2+$D$9)*$D$8*2/$D$8-E22))</f>
        <v>0</v>
      </c>
      <c r="F39" s="132">
        <f aca="true" t="shared" si="2" ref="F39:F44">IF(OR($D$8=0,$D$8=""),0,E39+F22)</f>
        <v>0</v>
      </c>
      <c r="G39" s="142"/>
      <c r="H39" s="143"/>
      <c r="I39" s="142"/>
    </row>
    <row r="40" spans="2:9" ht="19.5" customHeight="1">
      <c r="B40" s="174"/>
      <c r="C40" s="177">
        <f t="shared" si="0"/>
        <v>0</v>
      </c>
      <c r="D40" s="178"/>
      <c r="E40" s="126">
        <f t="shared" si="1"/>
        <v>0</v>
      </c>
      <c r="F40" s="133">
        <f t="shared" si="2"/>
        <v>0</v>
      </c>
      <c r="G40" s="142"/>
      <c r="H40" s="143"/>
      <c r="I40" s="142"/>
    </row>
    <row r="41" spans="2:9" ht="19.5" customHeight="1">
      <c r="B41" s="174"/>
      <c r="C41" s="177">
        <f t="shared" si="0"/>
        <v>0</v>
      </c>
      <c r="D41" s="178"/>
      <c r="E41" s="126">
        <f t="shared" si="1"/>
        <v>0</v>
      </c>
      <c r="F41" s="133">
        <f t="shared" si="2"/>
        <v>0</v>
      </c>
      <c r="G41" s="142"/>
      <c r="H41" s="146"/>
      <c r="I41" s="142"/>
    </row>
    <row r="42" spans="2:9" ht="19.5" customHeight="1">
      <c r="B42" s="174"/>
      <c r="C42" s="177">
        <f t="shared" si="0"/>
        <v>0</v>
      </c>
      <c r="D42" s="178"/>
      <c r="E42" s="126">
        <f t="shared" si="1"/>
        <v>0</v>
      </c>
      <c r="F42" s="133">
        <f t="shared" si="2"/>
        <v>0</v>
      </c>
      <c r="G42" s="142"/>
      <c r="H42" s="146"/>
      <c r="I42" s="142"/>
    </row>
    <row r="43" spans="2:9" ht="19.5" customHeight="1">
      <c r="B43" s="174"/>
      <c r="C43" s="177">
        <f t="shared" si="0"/>
        <v>0</v>
      </c>
      <c r="D43" s="178"/>
      <c r="E43" s="126">
        <f t="shared" si="1"/>
        <v>0</v>
      </c>
      <c r="F43" s="133">
        <f t="shared" si="2"/>
        <v>0</v>
      </c>
      <c r="G43" s="142"/>
      <c r="H43" s="146"/>
      <c r="I43" s="142"/>
    </row>
    <row r="44" spans="2:9" ht="19.5" customHeight="1">
      <c r="B44" s="174"/>
      <c r="C44" s="182">
        <f t="shared" si="0"/>
        <v>0</v>
      </c>
      <c r="D44" s="183"/>
      <c r="E44" s="127">
        <f t="shared" si="1"/>
        <v>0</v>
      </c>
      <c r="F44" s="134">
        <f t="shared" si="2"/>
        <v>0</v>
      </c>
      <c r="G44" s="142"/>
      <c r="H44" s="146"/>
      <c r="I44" s="142"/>
    </row>
    <row r="45" spans="2:9" ht="19.5" customHeight="1">
      <c r="B45" s="174" t="s">
        <v>1</v>
      </c>
      <c r="C45" s="175">
        <f t="shared" si="0"/>
        <v>0</v>
      </c>
      <c r="D45" s="176"/>
      <c r="E45" s="128">
        <f>IF(OR($D$9=0,$D$9=""),0,IF(C45=0,0,$G$38/($D$8*2+$D$9)*$D$9/$D$9-E28))</f>
        <v>0</v>
      </c>
      <c r="F45" s="132">
        <f>IF(OR($D$9=0,$D$9=""),0,E45+F28)</f>
        <v>0</v>
      </c>
      <c r="G45" s="142"/>
      <c r="H45" s="147"/>
      <c r="I45" s="142"/>
    </row>
    <row r="46" spans="2:9" ht="19.5" customHeight="1">
      <c r="B46" s="174"/>
      <c r="C46" s="177">
        <f t="shared" si="0"/>
        <v>0</v>
      </c>
      <c r="D46" s="178"/>
      <c r="E46" s="129">
        <f>IF(OR($D$9=0,$D$9=""),0,IF(C46=0,0,$G$38/($D$8*2+$D$9)*$D$9/$D$9-E29))</f>
        <v>0</v>
      </c>
      <c r="F46" s="133">
        <f>IF(OR($D$9=0,$D$9=""),0,E46+F29)</f>
        <v>0</v>
      </c>
      <c r="G46" s="142"/>
      <c r="H46" s="147"/>
      <c r="I46" s="142"/>
    </row>
    <row r="47" spans="2:9" ht="19.5" customHeight="1">
      <c r="B47" s="166"/>
      <c r="C47" s="167">
        <f t="shared" si="0"/>
        <v>0</v>
      </c>
      <c r="D47" s="181"/>
      <c r="E47" s="130">
        <f>IF(OR($D$9=0,$D$9=""),0,IF(C47=0,0,$G$38/($D$8*2+$D$9)*$D$9/$D$9-E30))</f>
        <v>0</v>
      </c>
      <c r="F47" s="135">
        <f>IF(OR($D$9=0,$D$9=""),0,E47+F30)</f>
        <v>0</v>
      </c>
      <c r="G47" s="142"/>
      <c r="H47" s="142"/>
      <c r="I47" s="142"/>
    </row>
    <row r="48" spans="2:6" ht="19.5" customHeight="1" thickBot="1">
      <c r="B48" s="179" t="s">
        <v>77</v>
      </c>
      <c r="C48" s="180"/>
      <c r="D48" s="180"/>
      <c r="E48" s="123">
        <f>SUM(E38:E47)</f>
        <v>0</v>
      </c>
      <c r="F48" s="136">
        <f>SUM(F38:F47)</f>
        <v>0</v>
      </c>
    </row>
    <row r="49" ht="19.5" customHeight="1"/>
    <row r="53" spans="3:7" ht="24" customHeight="1">
      <c r="C53" s="145"/>
      <c r="D53" s="145"/>
      <c r="E53" s="145"/>
      <c r="F53" s="145"/>
      <c r="G53" s="145"/>
    </row>
  </sheetData>
  <sheetProtection password="8687" sheet="1" objects="1" scenarios="1"/>
  <mergeCells count="36">
    <mergeCell ref="C38:D38"/>
    <mergeCell ref="B39:B44"/>
    <mergeCell ref="C39:D39"/>
    <mergeCell ref="C40:D40"/>
    <mergeCell ref="C41:D41"/>
    <mergeCell ref="C42:D42"/>
    <mergeCell ref="C43:D43"/>
    <mergeCell ref="C44:D44"/>
    <mergeCell ref="B48:D48"/>
    <mergeCell ref="B45:B47"/>
    <mergeCell ref="C45:D45"/>
    <mergeCell ref="C46:D46"/>
    <mergeCell ref="C47:D47"/>
    <mergeCell ref="B36:B37"/>
    <mergeCell ref="C36:D37"/>
    <mergeCell ref="B14:C14"/>
    <mergeCell ref="B22:B27"/>
    <mergeCell ref="C23:D23"/>
    <mergeCell ref="C29:D29"/>
    <mergeCell ref="C30:D30"/>
    <mergeCell ref="B31:D31"/>
    <mergeCell ref="B28:B30"/>
    <mergeCell ref="C28:D28"/>
    <mergeCell ref="B4:C4"/>
    <mergeCell ref="B6:D6"/>
    <mergeCell ref="B15:B16"/>
    <mergeCell ref="C22:D22"/>
    <mergeCell ref="C21:D21"/>
    <mergeCell ref="B7:C7"/>
    <mergeCell ref="B8:B9"/>
    <mergeCell ref="B13:C13"/>
    <mergeCell ref="C20:D20"/>
    <mergeCell ref="C24:D24"/>
    <mergeCell ref="C25:D25"/>
    <mergeCell ref="C26:D26"/>
    <mergeCell ref="C27:D2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&amp;R第1順位－計算－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L47"/>
  <sheetViews>
    <sheetView showGridLines="0" showRowColHeaders="0" showOutlineSymbols="0" zoomScale="90" zoomScaleNormal="90" workbookViewId="0" topLeftCell="A1">
      <selection activeCell="D7" sqref="D7"/>
    </sheetView>
  </sheetViews>
  <sheetFormatPr defaultColWidth="9.00390625" defaultRowHeight="24" customHeight="1"/>
  <cols>
    <col min="1" max="1" width="4.125" style="1" customWidth="1"/>
    <col min="2" max="2" width="8.125" style="1" customWidth="1"/>
    <col min="3" max="3" width="10.75390625" style="1" customWidth="1"/>
    <col min="4" max="8" width="14.625" style="1" customWidth="1"/>
    <col min="9" max="9" width="15.25390625" style="1" customWidth="1"/>
    <col min="10" max="10" width="11.00390625" style="1" bestFit="1" customWidth="1"/>
    <col min="11" max="16384" width="9.00390625" style="1" customWidth="1"/>
  </cols>
  <sheetData>
    <row r="1" spans="1:7" ht="27" customHeight="1">
      <c r="A1" s="42" t="s">
        <v>72</v>
      </c>
      <c r="G1" s="149"/>
    </row>
    <row r="2" spans="1:7" ht="19.5" customHeight="1">
      <c r="A2" s="20" t="s">
        <v>32</v>
      </c>
      <c r="D2" s="74"/>
      <c r="E2" s="31"/>
      <c r="G2" s="56"/>
    </row>
    <row r="3" ht="19.5" customHeight="1" thickBot="1"/>
    <row r="4" spans="2:4" ht="19.5" customHeight="1" thickBot="1">
      <c r="B4" s="201" t="s">
        <v>15</v>
      </c>
      <c r="C4" s="202"/>
      <c r="D4" s="48">
        <f>'相続財産の明細'!D2</f>
        <v>0</v>
      </c>
    </row>
    <row r="5" ht="19.5" customHeight="1" thickBot="1"/>
    <row r="6" spans="2:5" ht="19.5" customHeight="1">
      <c r="B6" s="203" t="s">
        <v>28</v>
      </c>
      <c r="C6" s="204"/>
      <c r="D6" s="205"/>
      <c r="E6" s="55" t="s">
        <v>47</v>
      </c>
    </row>
    <row r="7" spans="2:8" ht="19.5" customHeight="1">
      <c r="B7" s="190" t="s">
        <v>0</v>
      </c>
      <c r="C7" s="191"/>
      <c r="D7" s="151"/>
      <c r="F7" s="2"/>
      <c r="G7" s="54"/>
      <c r="H7" s="54" t="s">
        <v>54</v>
      </c>
    </row>
    <row r="8" spans="2:9" ht="19.5" customHeight="1" thickBot="1">
      <c r="B8" s="221" t="s">
        <v>73</v>
      </c>
      <c r="C8" s="222"/>
      <c r="D8" s="153"/>
      <c r="G8" s="32"/>
      <c r="H8" s="32" t="s">
        <v>74</v>
      </c>
      <c r="I8" s="33" t="s">
        <v>29</v>
      </c>
    </row>
    <row r="9" spans="2:9" ht="19.5" customHeight="1">
      <c r="B9" s="74"/>
      <c r="C9" s="92"/>
      <c r="D9" s="93"/>
      <c r="G9" s="32"/>
      <c r="H9" s="32"/>
      <c r="I9" s="33"/>
    </row>
    <row r="10" ht="19.5" customHeight="1">
      <c r="B10" s="2"/>
    </row>
    <row r="11" ht="19.5" customHeight="1">
      <c r="A11" s="20" t="s">
        <v>92</v>
      </c>
    </row>
    <row r="12" spans="4:5" ht="19.5" customHeight="1" thickBot="1">
      <c r="D12" s="56"/>
      <c r="E12" s="77" t="s">
        <v>35</v>
      </c>
    </row>
    <row r="13" spans="2:8" ht="19.5" customHeight="1">
      <c r="B13" s="203" t="s">
        <v>4</v>
      </c>
      <c r="C13" s="210"/>
      <c r="D13" s="78" t="s">
        <v>33</v>
      </c>
      <c r="E13" s="79" t="s">
        <v>34</v>
      </c>
      <c r="G13" s="54"/>
      <c r="H13" s="54" t="s">
        <v>54</v>
      </c>
    </row>
    <row r="14" spans="2:9" ht="19.5" customHeight="1">
      <c r="B14" s="190" t="s">
        <v>0</v>
      </c>
      <c r="C14" s="191"/>
      <c r="D14" s="49">
        <f>D4*D7*2/3</f>
        <v>0</v>
      </c>
      <c r="E14" s="50">
        <f>D14*1/2</f>
        <v>0</v>
      </c>
      <c r="F14" s="88"/>
      <c r="G14" s="32"/>
      <c r="H14" s="32" t="s">
        <v>53</v>
      </c>
      <c r="I14" s="34" t="s">
        <v>36</v>
      </c>
    </row>
    <row r="15" spans="2:9" ht="19.5" customHeight="1" thickBot="1">
      <c r="B15" s="221" t="s">
        <v>73</v>
      </c>
      <c r="C15" s="222"/>
      <c r="D15" s="52">
        <f>IF(OR(D8=0,D8=""),0,(D4-D14)/D8)</f>
        <v>0</v>
      </c>
      <c r="E15" s="53">
        <f>D15*1/2</f>
        <v>0</v>
      </c>
      <c r="I15" s="34" t="s">
        <v>37</v>
      </c>
    </row>
    <row r="16" spans="2:8" ht="19.5" customHeight="1">
      <c r="B16" s="74"/>
      <c r="C16" s="92"/>
      <c r="D16" s="94"/>
      <c r="E16" s="94"/>
      <c r="F16" s="88"/>
      <c r="G16" s="89"/>
      <c r="H16" s="89"/>
    </row>
    <row r="17" ht="19.5" customHeight="1">
      <c r="L17" s="80"/>
    </row>
    <row r="18" spans="1:6" ht="19.5" customHeight="1">
      <c r="A18" s="20" t="s">
        <v>89</v>
      </c>
      <c r="F18" s="33"/>
    </row>
    <row r="19" spans="1:2" ht="19.5" customHeight="1" thickBot="1">
      <c r="A19" s="35" t="s">
        <v>86</v>
      </c>
      <c r="B19" s="20" t="s">
        <v>13</v>
      </c>
    </row>
    <row r="20" spans="1:7" ht="19.5" customHeight="1">
      <c r="A20" s="20"/>
      <c r="B20" s="144"/>
      <c r="C20" s="211" t="s">
        <v>41</v>
      </c>
      <c r="D20" s="212"/>
      <c r="E20" s="57" t="s">
        <v>38</v>
      </c>
      <c r="F20" s="137" t="s">
        <v>39</v>
      </c>
      <c r="G20" s="55" t="s">
        <v>48</v>
      </c>
    </row>
    <row r="21" spans="2:6" ht="19.5" customHeight="1">
      <c r="B21" s="81" t="s">
        <v>9</v>
      </c>
      <c r="C21" s="219"/>
      <c r="D21" s="220"/>
      <c r="E21" s="154"/>
      <c r="F21" s="155"/>
    </row>
    <row r="22" spans="2:8" ht="19.5" customHeight="1">
      <c r="B22" s="174" t="s">
        <v>73</v>
      </c>
      <c r="C22" s="217"/>
      <c r="D22" s="218"/>
      <c r="E22" s="156"/>
      <c r="F22" s="157"/>
      <c r="H22" s="54" t="s">
        <v>54</v>
      </c>
    </row>
    <row r="23" spans="2:9" ht="19.5" customHeight="1">
      <c r="B23" s="174"/>
      <c r="C23" s="213"/>
      <c r="D23" s="214"/>
      <c r="E23" s="158"/>
      <c r="F23" s="159"/>
      <c r="H23" s="32" t="s">
        <v>64</v>
      </c>
      <c r="I23" s="34" t="s">
        <v>67</v>
      </c>
    </row>
    <row r="24" spans="2:9" ht="19.5" customHeight="1">
      <c r="B24" s="174"/>
      <c r="C24" s="213"/>
      <c r="D24" s="214"/>
      <c r="E24" s="158"/>
      <c r="F24" s="159"/>
      <c r="I24" s="33" t="s">
        <v>71</v>
      </c>
    </row>
    <row r="25" spans="2:9" ht="19.5" customHeight="1">
      <c r="B25" s="174"/>
      <c r="C25" s="213"/>
      <c r="D25" s="214"/>
      <c r="E25" s="158"/>
      <c r="F25" s="159"/>
      <c r="H25" s="32" t="s">
        <v>65</v>
      </c>
      <c r="I25" s="33" t="s">
        <v>68</v>
      </c>
    </row>
    <row r="26" spans="2:9" ht="19.5" customHeight="1">
      <c r="B26" s="174"/>
      <c r="C26" s="213"/>
      <c r="D26" s="214"/>
      <c r="E26" s="158"/>
      <c r="F26" s="159"/>
      <c r="I26" s="33" t="s">
        <v>69</v>
      </c>
    </row>
    <row r="27" spans="2:6" ht="19.5" customHeight="1">
      <c r="B27" s="174"/>
      <c r="C27" s="215"/>
      <c r="D27" s="216"/>
      <c r="E27" s="160"/>
      <c r="F27" s="161"/>
    </row>
    <row r="28" spans="2:6" ht="19.5" customHeight="1" thickBot="1">
      <c r="B28" s="196" t="s">
        <v>11</v>
      </c>
      <c r="C28" s="197"/>
      <c r="D28" s="198"/>
      <c r="E28" s="47">
        <f>SUM(E21:E27)</f>
        <v>0</v>
      </c>
      <c r="F28" s="82">
        <f>SUM(F21:F27)</f>
        <v>0</v>
      </c>
    </row>
    <row r="29" spans="2:7" ht="19.5" customHeight="1" thickBot="1">
      <c r="B29" s="83"/>
      <c r="C29" s="74"/>
      <c r="D29" s="74"/>
      <c r="E29" s="36"/>
      <c r="F29" s="84"/>
      <c r="G29" s="85"/>
    </row>
    <row r="30" spans="1:10" ht="19.5" customHeight="1" thickBot="1">
      <c r="A30" s="35" t="s">
        <v>87</v>
      </c>
      <c r="B30" s="20" t="s">
        <v>80</v>
      </c>
      <c r="E30" s="119"/>
      <c r="F30" s="86">
        <f>D4+E28-F28</f>
        <v>0</v>
      </c>
      <c r="H30" s="33" t="s">
        <v>79</v>
      </c>
      <c r="J30" s="54"/>
    </row>
    <row r="31" spans="2:6" ht="19.5" customHeight="1">
      <c r="B31" s="2"/>
      <c r="E31" s="87"/>
      <c r="F31" s="88"/>
    </row>
    <row r="32" spans="1:2" ht="19.5" customHeight="1" thickBot="1">
      <c r="A32" s="35" t="s">
        <v>91</v>
      </c>
      <c r="B32" s="20" t="s">
        <v>40</v>
      </c>
    </row>
    <row r="33" spans="2:9" ht="19.5" customHeight="1">
      <c r="B33" s="184"/>
      <c r="C33" s="186" t="s">
        <v>41</v>
      </c>
      <c r="D33" s="187"/>
      <c r="E33" s="118" t="s">
        <v>14</v>
      </c>
      <c r="F33" s="121" t="s">
        <v>14</v>
      </c>
      <c r="G33" s="92"/>
      <c r="H33" s="139"/>
      <c r="I33" s="140"/>
    </row>
    <row r="34" spans="2:9" ht="19.5" customHeight="1">
      <c r="B34" s="185"/>
      <c r="C34" s="188"/>
      <c r="D34" s="189"/>
      <c r="E34" s="120"/>
      <c r="F34" s="122" t="s">
        <v>78</v>
      </c>
      <c r="G34" s="92"/>
      <c r="H34" s="148"/>
      <c r="I34" s="141"/>
    </row>
    <row r="35" spans="2:10" ht="19.5" customHeight="1">
      <c r="B35" s="81" t="s">
        <v>9</v>
      </c>
      <c r="C35" s="172">
        <f>C21</f>
        <v>0</v>
      </c>
      <c r="D35" s="173"/>
      <c r="E35" s="124">
        <f>IF(OR(D7=0,D7=""),0,G35-E21)</f>
        <v>0</v>
      </c>
      <c r="F35" s="131">
        <f>IF(OR(D7=0,D7=""),0,E35+F21)</f>
        <v>0</v>
      </c>
      <c r="G35" s="150">
        <f>IF(OR($D$7=0,$D$7=""),$F$30,$F$30*$D$7*2/3)</f>
        <v>0</v>
      </c>
      <c r="H35" s="150">
        <f>IF(OR($D$7=0,$D$7=""),$F$30,$F$30*$D$7*1/3)</f>
        <v>0</v>
      </c>
      <c r="I35" s="142"/>
      <c r="J35" s="138"/>
    </row>
    <row r="36" spans="2:9" ht="19.5" customHeight="1">
      <c r="B36" s="174" t="s">
        <v>73</v>
      </c>
      <c r="C36" s="175">
        <f aca="true" t="shared" si="0" ref="C36:C41">C22</f>
        <v>0</v>
      </c>
      <c r="D36" s="176"/>
      <c r="E36" s="125">
        <f aca="true" t="shared" si="1" ref="E36:E41">IF(OR($D$8=0,$D$8=""),0,IF(C36=0,0,$H$35/$D$8-E22))</f>
        <v>0</v>
      </c>
      <c r="F36" s="132">
        <f aca="true" t="shared" si="2" ref="F36:F41">IF(OR($D$8=0,$D$8=""),0,E36+F22)</f>
        <v>0</v>
      </c>
      <c r="G36" s="142"/>
      <c r="H36" s="143"/>
      <c r="I36" s="142"/>
    </row>
    <row r="37" spans="2:9" ht="19.5" customHeight="1">
      <c r="B37" s="174"/>
      <c r="C37" s="177">
        <f t="shared" si="0"/>
        <v>0</v>
      </c>
      <c r="D37" s="178"/>
      <c r="E37" s="126">
        <f t="shared" si="1"/>
        <v>0</v>
      </c>
      <c r="F37" s="133">
        <f t="shared" si="2"/>
        <v>0</v>
      </c>
      <c r="G37" s="142"/>
      <c r="H37" s="143"/>
      <c r="I37" s="142"/>
    </row>
    <row r="38" spans="2:9" ht="19.5" customHeight="1">
      <c r="B38" s="174"/>
      <c r="C38" s="177">
        <f t="shared" si="0"/>
        <v>0</v>
      </c>
      <c r="D38" s="178"/>
      <c r="E38" s="126">
        <f t="shared" si="1"/>
        <v>0</v>
      </c>
      <c r="F38" s="133">
        <f t="shared" si="2"/>
        <v>0</v>
      </c>
      <c r="G38" s="142"/>
      <c r="H38" s="146"/>
      <c r="I38" s="142"/>
    </row>
    <row r="39" spans="2:9" ht="19.5" customHeight="1">
      <c r="B39" s="174"/>
      <c r="C39" s="177">
        <f t="shared" si="0"/>
        <v>0</v>
      </c>
      <c r="D39" s="178"/>
      <c r="E39" s="126">
        <f t="shared" si="1"/>
        <v>0</v>
      </c>
      <c r="F39" s="133">
        <f t="shared" si="2"/>
        <v>0</v>
      </c>
      <c r="G39" s="142"/>
      <c r="H39" s="146"/>
      <c r="I39" s="142"/>
    </row>
    <row r="40" spans="2:9" ht="19.5" customHeight="1">
      <c r="B40" s="174"/>
      <c r="C40" s="177">
        <f t="shared" si="0"/>
        <v>0</v>
      </c>
      <c r="D40" s="178"/>
      <c r="E40" s="126">
        <f t="shared" si="1"/>
        <v>0</v>
      </c>
      <c r="F40" s="133">
        <f t="shared" si="2"/>
        <v>0</v>
      </c>
      <c r="G40" s="142"/>
      <c r="H40" s="146"/>
      <c r="I40" s="142"/>
    </row>
    <row r="41" spans="2:9" ht="19.5" customHeight="1">
      <c r="B41" s="174"/>
      <c r="C41" s="182">
        <f t="shared" si="0"/>
        <v>0</v>
      </c>
      <c r="D41" s="183"/>
      <c r="E41" s="127">
        <f t="shared" si="1"/>
        <v>0</v>
      </c>
      <c r="F41" s="134">
        <f t="shared" si="2"/>
        <v>0</v>
      </c>
      <c r="G41" s="142"/>
      <c r="H41" s="146"/>
      <c r="I41" s="142"/>
    </row>
    <row r="42" spans="2:6" ht="19.5" customHeight="1" thickBot="1">
      <c r="B42" s="179" t="s">
        <v>77</v>
      </c>
      <c r="C42" s="180"/>
      <c r="D42" s="180"/>
      <c r="E42" s="123">
        <f>SUM(E35:E41)</f>
        <v>0</v>
      </c>
      <c r="F42" s="136">
        <f>SUM(F35:F41)</f>
        <v>0</v>
      </c>
    </row>
    <row r="43" ht="19.5" customHeight="1"/>
    <row r="47" spans="3:7" ht="24" customHeight="1">
      <c r="C47" s="145"/>
      <c r="D47" s="145"/>
      <c r="E47" s="145"/>
      <c r="F47" s="145"/>
      <c r="G47" s="145"/>
    </row>
  </sheetData>
  <sheetProtection password="8687" sheet="1" objects="1" scenarios="1"/>
  <mergeCells count="28">
    <mergeCell ref="B42:D42"/>
    <mergeCell ref="C35:D35"/>
    <mergeCell ref="B36:B41"/>
    <mergeCell ref="C36:D36"/>
    <mergeCell ref="C37:D37"/>
    <mergeCell ref="C38:D38"/>
    <mergeCell ref="C39:D39"/>
    <mergeCell ref="C40:D40"/>
    <mergeCell ref="C41:D41"/>
    <mergeCell ref="B33:B34"/>
    <mergeCell ref="C33:D34"/>
    <mergeCell ref="B8:C8"/>
    <mergeCell ref="B15:C15"/>
    <mergeCell ref="B28:D28"/>
    <mergeCell ref="C24:D24"/>
    <mergeCell ref="C25:D25"/>
    <mergeCell ref="C26:D26"/>
    <mergeCell ref="C27:D27"/>
    <mergeCell ref="B4:C4"/>
    <mergeCell ref="B6:D6"/>
    <mergeCell ref="C22:D22"/>
    <mergeCell ref="C21:D21"/>
    <mergeCell ref="B7:C7"/>
    <mergeCell ref="B13:C13"/>
    <mergeCell ref="B14:C14"/>
    <mergeCell ref="C20:D20"/>
    <mergeCell ref="B22:B27"/>
    <mergeCell ref="C23:D23"/>
  </mergeCells>
  <dataValidations count="1">
    <dataValidation allowBlank="1" showInputMessage="1" showErrorMessage="1" imeMode="off" sqref="D7:D9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&amp;R第2順位－計算－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53"/>
  <sheetViews>
    <sheetView showGridLines="0" showRowColHeaders="0" showOutlineSymbols="0" zoomScale="90" zoomScaleNormal="90" workbookViewId="0" topLeftCell="A1">
      <selection activeCell="D7" sqref="D7"/>
    </sheetView>
  </sheetViews>
  <sheetFormatPr defaultColWidth="9.00390625" defaultRowHeight="24" customHeight="1"/>
  <cols>
    <col min="1" max="1" width="4.125" style="1" customWidth="1"/>
    <col min="2" max="2" width="8.125" style="1" customWidth="1"/>
    <col min="3" max="3" width="12.125" style="1" customWidth="1"/>
    <col min="4" max="8" width="14.625" style="1" customWidth="1"/>
    <col min="9" max="9" width="15.25390625" style="1" customWidth="1"/>
    <col min="10" max="10" width="11.00390625" style="1" bestFit="1" customWidth="1"/>
    <col min="11" max="16384" width="9.00390625" style="1" customWidth="1"/>
  </cols>
  <sheetData>
    <row r="1" spans="1:7" ht="27" customHeight="1">
      <c r="A1" s="42" t="s">
        <v>55</v>
      </c>
      <c r="G1" s="149"/>
    </row>
    <row r="2" spans="1:7" ht="19.5" customHeight="1">
      <c r="A2" s="20" t="s">
        <v>32</v>
      </c>
      <c r="D2" s="74"/>
      <c r="E2" s="31"/>
      <c r="G2" s="56"/>
    </row>
    <row r="3" ht="19.5" customHeight="1" thickBot="1"/>
    <row r="4" spans="2:4" ht="19.5" customHeight="1" thickBot="1">
      <c r="B4" s="201" t="s">
        <v>15</v>
      </c>
      <c r="C4" s="202"/>
      <c r="D4" s="48">
        <f>'相続財産の明細'!D2</f>
        <v>0</v>
      </c>
    </row>
    <row r="5" ht="19.5" customHeight="1" thickBot="1"/>
    <row r="6" spans="2:5" ht="19.5" customHeight="1">
      <c r="B6" s="203" t="s">
        <v>28</v>
      </c>
      <c r="C6" s="204"/>
      <c r="D6" s="205"/>
      <c r="E6" s="55" t="s">
        <v>47</v>
      </c>
    </row>
    <row r="7" spans="2:7" ht="19.5" customHeight="1">
      <c r="B7" s="190" t="s">
        <v>0</v>
      </c>
      <c r="C7" s="191"/>
      <c r="D7" s="151"/>
      <c r="F7" s="2"/>
      <c r="G7" s="54"/>
    </row>
    <row r="8" spans="2:9" ht="19.5" customHeight="1">
      <c r="B8" s="206" t="s">
        <v>56</v>
      </c>
      <c r="C8" s="75" t="s">
        <v>56</v>
      </c>
      <c r="D8" s="152"/>
      <c r="G8" s="32"/>
      <c r="H8" s="54" t="s">
        <v>54</v>
      </c>
      <c r="I8" s="33"/>
    </row>
    <row r="9" spans="2:9" ht="19.5" customHeight="1" thickBot="1">
      <c r="B9" s="207"/>
      <c r="C9" s="76" t="s">
        <v>57</v>
      </c>
      <c r="D9" s="153"/>
      <c r="G9" s="32"/>
      <c r="H9" s="32" t="s">
        <v>58</v>
      </c>
      <c r="I9" s="33" t="s">
        <v>59</v>
      </c>
    </row>
    <row r="10" ht="19.5" customHeight="1">
      <c r="B10" s="2"/>
    </row>
    <row r="11" ht="19.5" customHeight="1">
      <c r="A11" s="20" t="s">
        <v>92</v>
      </c>
    </row>
    <row r="12" spans="4:5" ht="19.5" customHeight="1" thickBot="1">
      <c r="D12" s="56"/>
      <c r="E12" s="77" t="s">
        <v>35</v>
      </c>
    </row>
    <row r="13" spans="2:8" ht="19.5" customHeight="1">
      <c r="B13" s="203" t="s">
        <v>4</v>
      </c>
      <c r="C13" s="210"/>
      <c r="D13" s="78" t="s">
        <v>33</v>
      </c>
      <c r="E13" s="79" t="s">
        <v>34</v>
      </c>
      <c r="G13" s="54"/>
      <c r="H13" s="54" t="s">
        <v>54</v>
      </c>
    </row>
    <row r="14" spans="2:9" ht="19.5" customHeight="1">
      <c r="B14" s="190" t="s">
        <v>0</v>
      </c>
      <c r="C14" s="191"/>
      <c r="D14" s="49">
        <f>D4*D7*0.5</f>
        <v>0</v>
      </c>
      <c r="E14" s="50">
        <f>D14*1/2</f>
        <v>0</v>
      </c>
      <c r="G14" s="32"/>
      <c r="H14" s="32" t="s">
        <v>53</v>
      </c>
      <c r="I14" s="34" t="s">
        <v>36</v>
      </c>
    </row>
    <row r="15" spans="2:9" ht="19.5" customHeight="1">
      <c r="B15" s="206" t="s">
        <v>56</v>
      </c>
      <c r="C15" s="75" t="s">
        <v>56</v>
      </c>
      <c r="D15" s="51">
        <f>IF(OR(D8=0,D8=""),0,(D4-D14)/(D8*2+D9)*D8*2/D8)</f>
        <v>0</v>
      </c>
      <c r="E15" s="90"/>
      <c r="I15" s="34" t="s">
        <v>37</v>
      </c>
    </row>
    <row r="16" spans="2:9" ht="19.5" customHeight="1" thickBot="1">
      <c r="B16" s="207"/>
      <c r="C16" s="76" t="s">
        <v>57</v>
      </c>
      <c r="D16" s="52">
        <f>IF(OR(D9=0,D9=""),0,(D4-D14)/(D8*2+D9)*D9/D9)</f>
        <v>0</v>
      </c>
      <c r="E16" s="91"/>
      <c r="G16" s="89"/>
      <c r="I16" s="33" t="s">
        <v>70</v>
      </c>
    </row>
    <row r="17" spans="8:12" ht="19.5" customHeight="1">
      <c r="H17" s="89" t="s">
        <v>62</v>
      </c>
      <c r="L17" s="80"/>
    </row>
    <row r="18" spans="1:6" ht="19.5" customHeight="1">
      <c r="A18" s="20" t="s">
        <v>89</v>
      </c>
      <c r="F18" s="33"/>
    </row>
    <row r="19" spans="1:2" ht="19.5" customHeight="1" thickBot="1">
      <c r="A19" s="35" t="s">
        <v>86</v>
      </c>
      <c r="B19" s="20" t="s">
        <v>13</v>
      </c>
    </row>
    <row r="20" spans="1:7" ht="19.5" customHeight="1">
      <c r="A20" s="20"/>
      <c r="B20" s="144"/>
      <c r="C20" s="211" t="s">
        <v>41</v>
      </c>
      <c r="D20" s="212"/>
      <c r="E20" s="57" t="s">
        <v>38</v>
      </c>
      <c r="F20" s="137" t="s">
        <v>39</v>
      </c>
      <c r="G20" s="55" t="s">
        <v>48</v>
      </c>
    </row>
    <row r="21" spans="2:6" ht="19.5" customHeight="1">
      <c r="B21" s="81" t="s">
        <v>9</v>
      </c>
      <c r="C21" s="219"/>
      <c r="D21" s="220"/>
      <c r="E21" s="154"/>
      <c r="F21" s="155"/>
    </row>
    <row r="22" spans="2:6" ht="19.5" customHeight="1">
      <c r="B22" s="223" t="s">
        <v>60</v>
      </c>
      <c r="C22" s="217"/>
      <c r="D22" s="218"/>
      <c r="E22" s="156"/>
      <c r="F22" s="157"/>
    </row>
    <row r="23" spans="2:6" ht="19.5" customHeight="1">
      <c r="B23" s="174"/>
      <c r="C23" s="213"/>
      <c r="D23" s="214"/>
      <c r="E23" s="158"/>
      <c r="F23" s="159"/>
    </row>
    <row r="24" spans="2:6" ht="19.5" customHeight="1">
      <c r="B24" s="174"/>
      <c r="C24" s="213"/>
      <c r="D24" s="214"/>
      <c r="E24" s="158"/>
      <c r="F24" s="159"/>
    </row>
    <row r="25" spans="2:6" ht="19.5" customHeight="1">
      <c r="B25" s="174"/>
      <c r="C25" s="213"/>
      <c r="D25" s="214"/>
      <c r="E25" s="158"/>
      <c r="F25" s="159"/>
    </row>
    <row r="26" spans="2:6" ht="19.5" customHeight="1">
      <c r="B26" s="174"/>
      <c r="C26" s="213"/>
      <c r="D26" s="214"/>
      <c r="E26" s="158"/>
      <c r="F26" s="159"/>
    </row>
    <row r="27" spans="2:8" ht="19.5" customHeight="1">
      <c r="B27" s="174"/>
      <c r="C27" s="215"/>
      <c r="D27" s="216"/>
      <c r="E27" s="160"/>
      <c r="F27" s="161"/>
      <c r="H27" s="54" t="s">
        <v>54</v>
      </c>
    </row>
    <row r="28" spans="2:9" ht="19.5" customHeight="1">
      <c r="B28" s="223" t="s">
        <v>61</v>
      </c>
      <c r="C28" s="217"/>
      <c r="D28" s="218"/>
      <c r="E28" s="162"/>
      <c r="F28" s="157"/>
      <c r="G28" s="54"/>
      <c r="H28" s="32" t="s">
        <v>64</v>
      </c>
      <c r="I28" s="34" t="s">
        <v>67</v>
      </c>
    </row>
    <row r="29" spans="2:9" ht="19.5" customHeight="1">
      <c r="B29" s="174"/>
      <c r="C29" s="213"/>
      <c r="D29" s="214"/>
      <c r="E29" s="158"/>
      <c r="F29" s="159"/>
      <c r="G29" s="32"/>
      <c r="I29" s="33" t="s">
        <v>71</v>
      </c>
    </row>
    <row r="30" spans="2:9" ht="19.5" customHeight="1">
      <c r="B30" s="174"/>
      <c r="C30" s="215"/>
      <c r="D30" s="216"/>
      <c r="E30" s="160"/>
      <c r="F30" s="161"/>
      <c r="G30" s="32"/>
      <c r="H30" s="32" t="s">
        <v>65</v>
      </c>
      <c r="I30" s="33" t="s">
        <v>68</v>
      </c>
    </row>
    <row r="31" spans="2:9" ht="19.5" customHeight="1" thickBot="1">
      <c r="B31" s="196" t="s">
        <v>11</v>
      </c>
      <c r="C31" s="197"/>
      <c r="D31" s="198"/>
      <c r="E31" s="47">
        <f>SUM(E21:E30)</f>
        <v>0</v>
      </c>
      <c r="F31" s="82">
        <f>SUM(F21:F30)</f>
        <v>0</v>
      </c>
      <c r="I31" s="33" t="s">
        <v>69</v>
      </c>
    </row>
    <row r="32" spans="2:7" ht="19.5" customHeight="1" thickBot="1">
      <c r="B32" s="83"/>
      <c r="C32" s="74"/>
      <c r="D32" s="74"/>
      <c r="E32" s="36"/>
      <c r="F32" s="84"/>
      <c r="G32" s="85"/>
    </row>
    <row r="33" spans="1:10" ht="19.5" customHeight="1" thickBot="1">
      <c r="A33" s="35" t="s">
        <v>87</v>
      </c>
      <c r="B33" s="20" t="s">
        <v>80</v>
      </c>
      <c r="E33" s="119"/>
      <c r="F33" s="86">
        <f>D4+E31-F31</f>
        <v>0</v>
      </c>
      <c r="H33" s="33" t="s">
        <v>79</v>
      </c>
      <c r="J33" s="54"/>
    </row>
    <row r="34" spans="2:6" ht="19.5" customHeight="1">
      <c r="B34" s="2"/>
      <c r="E34" s="87"/>
      <c r="F34" s="88"/>
    </row>
    <row r="35" spans="1:2" ht="19.5" customHeight="1" thickBot="1">
      <c r="A35" s="35" t="s">
        <v>88</v>
      </c>
      <c r="B35" s="20" t="s">
        <v>40</v>
      </c>
    </row>
    <row r="36" spans="2:9" ht="19.5" customHeight="1">
      <c r="B36" s="184"/>
      <c r="C36" s="186" t="s">
        <v>41</v>
      </c>
      <c r="D36" s="187"/>
      <c r="E36" s="118" t="s">
        <v>14</v>
      </c>
      <c r="F36" s="121" t="s">
        <v>14</v>
      </c>
      <c r="G36" s="92"/>
      <c r="H36" s="139"/>
      <c r="I36" s="140"/>
    </row>
    <row r="37" spans="2:9" ht="19.5" customHeight="1">
      <c r="B37" s="185"/>
      <c r="C37" s="188"/>
      <c r="D37" s="189"/>
      <c r="E37" s="120"/>
      <c r="F37" s="122" t="s">
        <v>78</v>
      </c>
      <c r="G37" s="92"/>
      <c r="H37" s="148"/>
      <c r="I37" s="141"/>
    </row>
    <row r="38" spans="2:10" ht="19.5" customHeight="1">
      <c r="B38" s="81" t="s">
        <v>9</v>
      </c>
      <c r="C38" s="172">
        <f>C21</f>
        <v>0</v>
      </c>
      <c r="D38" s="173"/>
      <c r="E38" s="124">
        <f>IF(OR(D7=0,D7=""),0,G38-E21)</f>
        <v>0</v>
      </c>
      <c r="F38" s="131">
        <f>IF(OR(D7=0,D7=""),0,E38+F21)</f>
        <v>0</v>
      </c>
      <c r="G38" s="150">
        <f>IF(OR($D$7=0,$D$7=""),$F$33,$F$33*$D$7*3/4)</f>
        <v>0</v>
      </c>
      <c r="H38" s="150">
        <f>IF(OR($D$7=0,$D$7=""),$F$33,$F$33*$D$7*1/4)</f>
        <v>0</v>
      </c>
      <c r="I38" s="142"/>
      <c r="J38" s="138"/>
    </row>
    <row r="39" spans="2:9" ht="19.5" customHeight="1">
      <c r="B39" s="223" t="s">
        <v>60</v>
      </c>
      <c r="C39" s="175">
        <f aca="true" t="shared" si="0" ref="C39:C47">C22</f>
        <v>0</v>
      </c>
      <c r="D39" s="176"/>
      <c r="E39" s="125">
        <f aca="true" t="shared" si="1" ref="E39:E44">IF(OR($D$8=0,$D$8=""),0,IF(C39=0,0,$H$38/($D$8*2+$D$9)*$D$8*2/$D$8-E22))</f>
        <v>0</v>
      </c>
      <c r="F39" s="132">
        <f aca="true" t="shared" si="2" ref="F39:F44">IF(OR($D$8=0,$D$8=""),0,E39+F22)</f>
        <v>0</v>
      </c>
      <c r="G39" s="142"/>
      <c r="H39" s="143"/>
      <c r="I39" s="142"/>
    </row>
    <row r="40" spans="2:9" ht="19.5" customHeight="1">
      <c r="B40" s="174"/>
      <c r="C40" s="177">
        <f t="shared" si="0"/>
        <v>0</v>
      </c>
      <c r="D40" s="178"/>
      <c r="E40" s="126">
        <f t="shared" si="1"/>
        <v>0</v>
      </c>
      <c r="F40" s="133">
        <f t="shared" si="2"/>
        <v>0</v>
      </c>
      <c r="G40" s="142"/>
      <c r="H40" s="143"/>
      <c r="I40" s="142"/>
    </row>
    <row r="41" spans="2:9" ht="19.5" customHeight="1">
      <c r="B41" s="174"/>
      <c r="C41" s="177">
        <f t="shared" si="0"/>
        <v>0</v>
      </c>
      <c r="D41" s="178"/>
      <c r="E41" s="126">
        <f t="shared" si="1"/>
        <v>0</v>
      </c>
      <c r="F41" s="133">
        <f t="shared" si="2"/>
        <v>0</v>
      </c>
      <c r="G41" s="142"/>
      <c r="H41" s="146"/>
      <c r="I41" s="142"/>
    </row>
    <row r="42" spans="2:9" ht="19.5" customHeight="1">
      <c r="B42" s="174"/>
      <c r="C42" s="177">
        <f t="shared" si="0"/>
        <v>0</v>
      </c>
      <c r="D42" s="178"/>
      <c r="E42" s="126">
        <f t="shared" si="1"/>
        <v>0</v>
      </c>
      <c r="F42" s="133">
        <f t="shared" si="2"/>
        <v>0</v>
      </c>
      <c r="G42" s="142"/>
      <c r="H42" s="146"/>
      <c r="I42" s="142"/>
    </row>
    <row r="43" spans="2:9" ht="19.5" customHeight="1">
      <c r="B43" s="174"/>
      <c r="C43" s="177">
        <f t="shared" si="0"/>
        <v>0</v>
      </c>
      <c r="D43" s="178"/>
      <c r="E43" s="126">
        <f t="shared" si="1"/>
        <v>0</v>
      </c>
      <c r="F43" s="133">
        <f t="shared" si="2"/>
        <v>0</v>
      </c>
      <c r="G43" s="142"/>
      <c r="H43" s="146"/>
      <c r="I43" s="142"/>
    </row>
    <row r="44" spans="2:9" ht="19.5" customHeight="1">
      <c r="B44" s="174"/>
      <c r="C44" s="182">
        <f t="shared" si="0"/>
        <v>0</v>
      </c>
      <c r="D44" s="183"/>
      <c r="E44" s="127">
        <f t="shared" si="1"/>
        <v>0</v>
      </c>
      <c r="F44" s="134">
        <f t="shared" si="2"/>
        <v>0</v>
      </c>
      <c r="G44" s="142"/>
      <c r="H44" s="146"/>
      <c r="I44" s="142"/>
    </row>
    <row r="45" spans="2:9" ht="19.5" customHeight="1">
      <c r="B45" s="223" t="s">
        <v>61</v>
      </c>
      <c r="C45" s="175">
        <f t="shared" si="0"/>
        <v>0</v>
      </c>
      <c r="D45" s="176"/>
      <c r="E45" s="128">
        <f>IF(OR($D$9=0,$D$9=""),0,IF(C45=0,0,$H$38/($D$8*2+$D$9)*$D$9/$D$9-E28))</f>
        <v>0</v>
      </c>
      <c r="F45" s="132">
        <f>IF(OR($D$9=0,$D$9=""),0,E45+F28)</f>
        <v>0</v>
      </c>
      <c r="G45" s="142"/>
      <c r="H45" s="147"/>
      <c r="I45" s="142"/>
    </row>
    <row r="46" spans="2:9" ht="19.5" customHeight="1">
      <c r="B46" s="174"/>
      <c r="C46" s="177">
        <f t="shared" si="0"/>
        <v>0</v>
      </c>
      <c r="D46" s="178"/>
      <c r="E46" s="129">
        <f>IF(OR($D$9=0,$D$9=""),0,IF(C46=0,0,$H$38/($D$8*2+$D$9)*$D$9/$D$9-E29))</f>
        <v>0</v>
      </c>
      <c r="F46" s="133">
        <f>IF(OR($D$9=0,$D$9=""),0,E46+F29)</f>
        <v>0</v>
      </c>
      <c r="G46" s="142"/>
      <c r="H46" s="147"/>
      <c r="I46" s="142"/>
    </row>
    <row r="47" spans="2:9" ht="19.5" customHeight="1">
      <c r="B47" s="174"/>
      <c r="C47" s="167">
        <f t="shared" si="0"/>
        <v>0</v>
      </c>
      <c r="D47" s="181"/>
      <c r="E47" s="130">
        <f>IF(OR($D$9=0,$D$9=""),0,IF(C47=0,0,$H$38/($D$8*2+$D$9)*$D$9/$D$9-E30))</f>
        <v>0</v>
      </c>
      <c r="F47" s="135">
        <f>IF(OR($D$9=0,$D$9=""),0,E47+F30)</f>
        <v>0</v>
      </c>
      <c r="G47" s="142"/>
      <c r="H47" s="142"/>
      <c r="I47" s="142"/>
    </row>
    <row r="48" spans="2:6" ht="19.5" customHeight="1" thickBot="1">
      <c r="B48" s="179" t="s">
        <v>77</v>
      </c>
      <c r="C48" s="180"/>
      <c r="D48" s="180"/>
      <c r="E48" s="123">
        <f>SUM(E38:E47)</f>
        <v>0</v>
      </c>
      <c r="F48" s="136">
        <f>SUM(F38:F47)</f>
        <v>0</v>
      </c>
    </row>
    <row r="49" ht="19.5" customHeight="1"/>
    <row r="53" spans="3:7" ht="24" customHeight="1">
      <c r="C53" s="145"/>
      <c r="D53" s="145"/>
      <c r="E53" s="145"/>
      <c r="F53" s="145"/>
      <c r="G53" s="145"/>
    </row>
  </sheetData>
  <sheetProtection password="8687" sheet="1" objects="1" scenarios="1"/>
  <mergeCells count="36">
    <mergeCell ref="B48:D48"/>
    <mergeCell ref="B45:B47"/>
    <mergeCell ref="C45:D45"/>
    <mergeCell ref="C46:D46"/>
    <mergeCell ref="C47:D47"/>
    <mergeCell ref="C38:D38"/>
    <mergeCell ref="B39:B44"/>
    <mergeCell ref="C39:D39"/>
    <mergeCell ref="C40:D40"/>
    <mergeCell ref="C41:D41"/>
    <mergeCell ref="C42:D42"/>
    <mergeCell ref="C43:D43"/>
    <mergeCell ref="C44:D44"/>
    <mergeCell ref="B36:B37"/>
    <mergeCell ref="C36:D37"/>
    <mergeCell ref="C29:D29"/>
    <mergeCell ref="C30:D30"/>
    <mergeCell ref="B31:D31"/>
    <mergeCell ref="B28:B30"/>
    <mergeCell ref="C28:D28"/>
    <mergeCell ref="B13:C13"/>
    <mergeCell ref="C20:D20"/>
    <mergeCell ref="B14:C14"/>
    <mergeCell ref="B22:B27"/>
    <mergeCell ref="C23:D23"/>
    <mergeCell ref="C24:D24"/>
    <mergeCell ref="C25:D25"/>
    <mergeCell ref="C26:D26"/>
    <mergeCell ref="C27:D27"/>
    <mergeCell ref="B4:C4"/>
    <mergeCell ref="B6:D6"/>
    <mergeCell ref="B15:B16"/>
    <mergeCell ref="C22:D22"/>
    <mergeCell ref="C21:D21"/>
    <mergeCell ref="B7:C7"/>
    <mergeCell ref="B8:B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&amp;R第3順位－計算－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Hiroyuki.Amanp</dc:creator>
  <cp:keywords/>
  <dc:description/>
  <cp:lastModifiedBy>山本安志法律事務所</cp:lastModifiedBy>
  <cp:lastPrinted>2007-07-10T01:07:53Z</cp:lastPrinted>
  <dcterms:created xsi:type="dcterms:W3CDTF">2004-12-14T00:10:15Z</dcterms:created>
  <dcterms:modified xsi:type="dcterms:W3CDTF">2007-07-10T01:09:18Z</dcterms:modified>
  <cp:category/>
  <cp:version/>
  <cp:contentType/>
  <cp:contentStatus/>
</cp:coreProperties>
</file>